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70.80.36\datiragioneria\__BILANCIO_PIR\BIL17_PIR\00 FEC 0 preventivo\2017 08 11 delibera\"/>
    </mc:Choice>
  </mc:AlternateContent>
  <bookViews>
    <workbookView xWindow="0" yWindow="0" windowWidth="16380" windowHeight="8190" tabRatio="666"/>
  </bookViews>
  <sheets>
    <sheet name="Piano investimenti sintetico" sheetId="1" r:id="rId1"/>
    <sheet name="DGR1_600" sheetId="4" r:id="rId2"/>
    <sheet name="sicurezza antincendio" sheetId="5" r:id="rId3"/>
    <sheet name="sicurezza strutture" sheetId="6" r:id="rId4"/>
    <sheet name="attrezzature" sheetId="8" r:id="rId5"/>
  </sheets>
  <definedNames>
    <definedName name="__xlnm._FilterDatabase" localSheetId="2">NA()</definedName>
    <definedName name="__xlnm._FilterDatabase" localSheetId="3">'sicurezza strutture'!$A$4:$K$138</definedName>
    <definedName name="__xlnm._FilterDatabase_1">'sicurezza strutture'!$A$4:$K$138</definedName>
    <definedName name="__xlnm._FilterDatabase_1_1">#REF!</definedName>
    <definedName name="__xlnm.Print_Area" localSheetId="1">DGR1_600!$A$1:$K$41</definedName>
    <definedName name="__xlnm.Print_Area" localSheetId="0">'Piano investimenti sintetico'!$A$1:$F$40</definedName>
    <definedName name="__xlnm.Print_Area" localSheetId="2">'sicurezza antincendio'!$B$1:$K$90</definedName>
    <definedName name="__xlnm.Print_Area" localSheetId="3">'sicurezza strutture'!$A$1:$K$141</definedName>
    <definedName name="__xlnm.Print_Titles" localSheetId="1">DGR1_600!$1:$5</definedName>
    <definedName name="__xlnm.Print_Titles" localSheetId="2">'sicurezza antincendio'!$1:$6</definedName>
    <definedName name="__xlnm.Print_Titles" localSheetId="3">'sicurezza strutture'!$1:$6</definedName>
    <definedName name="_xlnm.Print_Area" localSheetId="1">DGR1_600!$A$1:$K$41</definedName>
    <definedName name="_xlnm.Print_Area" localSheetId="0">'Piano investimenti sintetico'!$A$1:$J$59</definedName>
    <definedName name="_xlnm.Print_Area" localSheetId="2">'sicurezza antincendio'!$A$2:$K$91</definedName>
    <definedName name="_xlnm.Print_Area" localSheetId="3">'sicurezza strutture'!$A$2:$K$146</definedName>
    <definedName name="Excel_BuiltIn_Print_Area" localSheetId="1">DGR1_600!$A$1:$K$41</definedName>
    <definedName name="Excel_BuiltIn_Print_Area" localSheetId="0">'Piano investimenti sintetico'!$A$1:$F$40</definedName>
    <definedName name="Excel_BuiltIn_Print_Area" localSheetId="2">'sicurezza antincendio'!$B$1:$K$90</definedName>
    <definedName name="Excel_BuiltIn_Print_Area" localSheetId="3">'sicurezza strutture'!$A$1:$K$141</definedName>
    <definedName name="_xlnm.Print_Titles" localSheetId="1">DGR1_600!$1:$5</definedName>
    <definedName name="_xlnm.Print_Titles" localSheetId="2">'sicurezza antincendio'!$1:$6</definedName>
    <definedName name="_xlnm.Print_Titles" localSheetId="3">'sicurezza strutture'!$1:$6</definedName>
  </definedNames>
  <calcPr calcId="152511" iterateDelta="1E-4"/>
</workbook>
</file>

<file path=xl/calcChain.xml><?xml version="1.0" encoding="utf-8"?>
<calcChain xmlns="http://schemas.openxmlformats.org/spreadsheetml/2006/main">
  <c r="G137" i="6" l="1"/>
  <c r="C50" i="1"/>
  <c r="C51" i="1"/>
  <c r="C52" i="1"/>
  <c r="C53" i="1"/>
  <c r="C54" i="1"/>
  <c r="C55" i="1"/>
  <c r="E56" i="1" l="1"/>
  <c r="D49" i="1"/>
  <c r="C49" i="1" s="1"/>
  <c r="D48" i="1"/>
  <c r="C48" i="1" s="1"/>
  <c r="D47" i="1"/>
  <c r="F56" i="1"/>
  <c r="D27" i="8"/>
  <c r="L15" i="8"/>
  <c r="D25" i="8"/>
  <c r="C25" i="8"/>
  <c r="D22" i="8"/>
  <c r="C22" i="8"/>
  <c r="C27" i="8" s="1"/>
  <c r="D12" i="8"/>
  <c r="C12" i="8"/>
  <c r="D56" i="1" l="1"/>
  <c r="C47" i="1"/>
  <c r="F30" i="1" l="1"/>
  <c r="H133" i="6"/>
  <c r="F139" i="6"/>
  <c r="G139" i="6"/>
  <c r="D30" i="1" s="1"/>
  <c r="H69" i="6"/>
  <c r="G71" i="6"/>
  <c r="D34" i="1" s="1"/>
  <c r="F30" i="4"/>
  <c r="H139" i="6" l="1"/>
  <c r="E30" i="1" s="1"/>
  <c r="C30" i="1"/>
  <c r="C25" i="1"/>
  <c r="E25" i="1"/>
  <c r="F25" i="1"/>
  <c r="D25" i="1"/>
  <c r="C24" i="1"/>
  <c r="E24" i="1"/>
  <c r="F24" i="1"/>
  <c r="D24" i="1"/>
  <c r="C23" i="1"/>
  <c r="E23" i="1"/>
  <c r="F23" i="1"/>
  <c r="D23" i="1"/>
  <c r="C22" i="1"/>
  <c r="E22" i="1"/>
  <c r="F22" i="1"/>
  <c r="D22" i="1"/>
  <c r="C21" i="1"/>
  <c r="E21" i="1"/>
  <c r="F21" i="1"/>
  <c r="D21" i="1"/>
  <c r="E20" i="1"/>
  <c r="F20" i="1"/>
  <c r="C20" i="1"/>
  <c r="D20" i="1"/>
  <c r="G30" i="4" l="1"/>
  <c r="D10" i="1" s="1"/>
  <c r="H31" i="4"/>
  <c r="F8" i="4" l="1"/>
  <c r="C6" i="1" s="1"/>
  <c r="G8" i="4"/>
  <c r="D6" i="1" s="1"/>
  <c r="H8" i="4"/>
  <c r="I8" i="4"/>
  <c r="J8" i="4"/>
  <c r="F12" i="4"/>
  <c r="C8" i="1" s="1"/>
  <c r="G12" i="4"/>
  <c r="H12" i="4"/>
  <c r="E8" i="1" s="1"/>
  <c r="I12" i="4"/>
  <c r="F8" i="1" s="1"/>
  <c r="J12" i="4"/>
  <c r="F24" i="4"/>
  <c r="C9" i="1" s="1"/>
  <c r="G24" i="4"/>
  <c r="H24" i="4"/>
  <c r="E9" i="1" s="1"/>
  <c r="I24" i="4"/>
  <c r="J24" i="4"/>
  <c r="C10" i="1"/>
  <c r="H30" i="4"/>
  <c r="E10" i="1" s="1"/>
  <c r="I30" i="4"/>
  <c r="J30" i="4"/>
  <c r="F36" i="4"/>
  <c r="C11" i="1" s="1"/>
  <c r="G36" i="4"/>
  <c r="D11" i="1" s="1"/>
  <c r="I36" i="4"/>
  <c r="J36" i="4"/>
  <c r="F39" i="4"/>
  <c r="C12" i="1" s="1"/>
  <c r="G39" i="4"/>
  <c r="D12" i="1" s="1"/>
  <c r="H39" i="4"/>
  <c r="E12" i="1" s="1"/>
  <c r="I39" i="4"/>
  <c r="F12" i="1" s="1"/>
  <c r="J39" i="4"/>
  <c r="C42" i="1"/>
  <c r="F17" i="5"/>
  <c r="F20" i="5" s="1"/>
  <c r="G20" i="5"/>
  <c r="H20" i="5"/>
  <c r="I20" i="5"/>
  <c r="J20" i="5"/>
  <c r="F27" i="5"/>
  <c r="G27" i="5"/>
  <c r="H27" i="5"/>
  <c r="I27" i="5"/>
  <c r="J27" i="5"/>
  <c r="F30" i="5"/>
  <c r="F33" i="5"/>
  <c r="F35" i="5"/>
  <c r="G41" i="5"/>
  <c r="H41" i="5"/>
  <c r="I41" i="5"/>
  <c r="J41" i="5"/>
  <c r="F54" i="5"/>
  <c r="F58" i="5" s="1"/>
  <c r="F57" i="5"/>
  <c r="G58" i="5"/>
  <c r="H58" i="5"/>
  <c r="I58" i="5"/>
  <c r="J58" i="5"/>
  <c r="F67" i="5"/>
  <c r="G67" i="5"/>
  <c r="H67" i="5"/>
  <c r="I67" i="5"/>
  <c r="J67" i="5"/>
  <c r="F87" i="5"/>
  <c r="G87" i="5"/>
  <c r="H87" i="5"/>
  <c r="I87" i="5"/>
  <c r="J87" i="5"/>
  <c r="F8" i="6"/>
  <c r="C31" i="1" s="1"/>
  <c r="G8" i="6"/>
  <c r="D31" i="1" s="1"/>
  <c r="H8" i="6"/>
  <c r="E31" i="1" s="1"/>
  <c r="I8" i="6"/>
  <c r="J8" i="6"/>
  <c r="F28" i="6"/>
  <c r="C32" i="1" s="1"/>
  <c r="G28" i="6"/>
  <c r="D32" i="1" s="1"/>
  <c r="H28" i="6"/>
  <c r="E32" i="1" s="1"/>
  <c r="I28" i="6"/>
  <c r="F32" i="1" s="1"/>
  <c r="J28" i="6"/>
  <c r="F45" i="6"/>
  <c r="C33" i="1" s="1"/>
  <c r="G45" i="6"/>
  <c r="D33" i="1" s="1"/>
  <c r="H45" i="6"/>
  <c r="E33" i="1" s="1"/>
  <c r="I45" i="6"/>
  <c r="F33" i="1" s="1"/>
  <c r="J45" i="6"/>
  <c r="F46" i="6"/>
  <c r="F71" i="6" s="1"/>
  <c r="C34" i="1" s="1"/>
  <c r="F54" i="6"/>
  <c r="H71" i="6"/>
  <c r="E34" i="1" s="1"/>
  <c r="I71" i="6"/>
  <c r="F34" i="1" s="1"/>
  <c r="J71" i="6"/>
  <c r="F92" i="6"/>
  <c r="C35" i="1" s="1"/>
  <c r="G92" i="6"/>
  <c r="D35" i="1" s="1"/>
  <c r="H92" i="6"/>
  <c r="E35" i="1" s="1"/>
  <c r="I92" i="6"/>
  <c r="F35" i="1" s="1"/>
  <c r="J92" i="6"/>
  <c r="F104" i="6"/>
  <c r="C36" i="1" s="1"/>
  <c r="G104" i="6"/>
  <c r="D36" i="1" s="1"/>
  <c r="H104" i="6"/>
  <c r="E36" i="1" s="1"/>
  <c r="I104" i="6"/>
  <c r="F36" i="1" s="1"/>
  <c r="J104" i="6"/>
  <c r="F131" i="6"/>
  <c r="C37" i="1" s="1"/>
  <c r="G131" i="6"/>
  <c r="D37" i="1" s="1"/>
  <c r="H131" i="6"/>
  <c r="E37" i="1" s="1"/>
  <c r="I131" i="6"/>
  <c r="F37" i="1" s="1"/>
  <c r="J131" i="6"/>
  <c r="F136" i="6"/>
  <c r="C38" i="1" s="1"/>
  <c r="G136" i="6"/>
  <c r="D38" i="1" s="1"/>
  <c r="H136" i="6"/>
  <c r="E38" i="1" s="1"/>
  <c r="I136" i="6"/>
  <c r="F38" i="1" s="1"/>
  <c r="J136" i="6"/>
  <c r="I141" i="6" l="1"/>
  <c r="F31" i="1"/>
  <c r="J141" i="6"/>
  <c r="H141" i="6"/>
  <c r="J89" i="5"/>
  <c r="F10" i="1"/>
  <c r="D8" i="1"/>
  <c r="E6" i="1"/>
  <c r="D39" i="1"/>
  <c r="D9" i="1"/>
  <c r="D13" i="1" s="1"/>
  <c r="F9" i="1"/>
  <c r="F6" i="1"/>
  <c r="F13" i="1" s="1"/>
  <c r="I41" i="4"/>
  <c r="K8" i="4"/>
  <c r="J41" i="4"/>
  <c r="K24" i="4"/>
  <c r="F41" i="4"/>
  <c r="K39" i="4"/>
  <c r="G41" i="4"/>
  <c r="K12" i="4"/>
  <c r="D26" i="1"/>
  <c r="G89" i="5"/>
  <c r="F41" i="5"/>
  <c r="I89" i="5"/>
  <c r="H89" i="5"/>
  <c r="C56" i="1"/>
  <c r="C13" i="1"/>
  <c r="G141" i="6"/>
  <c r="F11" i="1"/>
  <c r="K30" i="4"/>
  <c r="D58" i="1" l="1"/>
  <c r="F141" i="6"/>
  <c r="F39" i="1"/>
  <c r="C39" i="1"/>
  <c r="E39" i="1"/>
  <c r="E26" i="1"/>
  <c r="C26" i="1"/>
  <c r="F89" i="5"/>
  <c r="F26" i="1"/>
  <c r="C58" i="1" l="1"/>
  <c r="F58" i="1"/>
  <c r="H36" i="4" l="1"/>
  <c r="E11" i="1" l="1"/>
  <c r="E13" i="1" s="1"/>
  <c r="E58" i="1" s="1"/>
  <c r="H41" i="4"/>
  <c r="K36" i="4"/>
  <c r="K41" i="4" s="1"/>
</calcChain>
</file>

<file path=xl/sharedStrings.xml><?xml version="1.0" encoding="utf-8"?>
<sst xmlns="http://schemas.openxmlformats.org/spreadsheetml/2006/main" count="694" uniqueCount="401">
  <si>
    <t>DGR 1-600 DEL 19.11.2014 - ELENCO INTERVENTI A.S.L. AL                              A SEGUITO DELLA RIORGANIZZAZIONE AZIENDALE</t>
  </si>
  <si>
    <t>Totale ASL AL lordo (Iva ed oneri compresi)</t>
  </si>
  <si>
    <t>competenza</t>
  </si>
  <si>
    <t>anno 2017</t>
  </si>
  <si>
    <t>anno 2018</t>
  </si>
  <si>
    <t>anno 2019</t>
  </si>
  <si>
    <t>Interventi a strutture ed impianti ambito Acqui Terme</t>
  </si>
  <si>
    <t>Interventi a strutture ed impianti ambito Alessandria</t>
  </si>
  <si>
    <t>Interventi a strutture ed impianti ambito Casale Monferrato</t>
  </si>
  <si>
    <t>Interventi a strutture ed impianti ambito Novi Ligure</t>
  </si>
  <si>
    <t>Interventi a strutture ed impianti ambito Ovada</t>
  </si>
  <si>
    <t>Interventi a strutture ed impianti ambito Tortona</t>
  </si>
  <si>
    <t>Interventi a strutture ed impianti ambito Valenza</t>
  </si>
  <si>
    <t>TOTALI</t>
  </si>
  <si>
    <t>1bis</t>
  </si>
  <si>
    <t>D.G.R. 29.11.2016 n. 3-4287 – sperimentazione delle Case della Salute</t>
  </si>
  <si>
    <t>Interventi in materia di sicurezza antincendio</t>
  </si>
  <si>
    <t>ambito Acqui Terme</t>
  </si>
  <si>
    <t>ambito Alessandria</t>
  </si>
  <si>
    <t>ambito Casale Monferrato</t>
  </si>
  <si>
    <t>ambito Novi Ligure</t>
  </si>
  <si>
    <t>ambito Ovada</t>
  </si>
  <si>
    <t>ambito Tortona</t>
  </si>
  <si>
    <t>Interventi in materia di sicurezza STRUTTURE ED IMPIANTI</t>
  </si>
  <si>
    <t>(esclusi antincendio e piano di organizzazione DGR 1-600)</t>
  </si>
  <si>
    <t>Interventi in materia di sicurezza dotazione minima datori lavoro delegati</t>
  </si>
  <si>
    <t>Intervento a valenza aziendale</t>
  </si>
  <si>
    <t>ambito Valenza</t>
  </si>
  <si>
    <t>Potenziamento rete infrastrutturale implementazione applicativi</t>
  </si>
  <si>
    <t>Totale ASL</t>
  </si>
  <si>
    <t>Presidio Ospedaliero di Ovada</t>
  </si>
  <si>
    <t>Presidio Ospedaliero di Tortona</t>
  </si>
  <si>
    <t>Area Territoriale Alessandria-Valenza e dip. Territoriali</t>
  </si>
  <si>
    <t xml:space="preserve">Area Territoriale Novi Ligure – Tortona </t>
  </si>
  <si>
    <t xml:space="preserve">Area Territoriale Acqui Terme – Ovada </t>
  </si>
  <si>
    <t>Area Territoriale Casale</t>
  </si>
  <si>
    <t>DGR 1-600 DEL 19.11.2014 - ELENCO INTERVENTI 2017-2019 A.S.L. AL  A SEGUITO DELLA RIORGANIZZAZIONE AZIENDALE - dettaglio</t>
  </si>
  <si>
    <t>n°</t>
  </si>
  <si>
    <t>Sede</t>
  </si>
  <si>
    <t>Struttura</t>
  </si>
  <si>
    <t>Intervento</t>
  </si>
  <si>
    <t>Importi lordi (Iva ed oneri compresi)</t>
  </si>
  <si>
    <t>note</t>
  </si>
  <si>
    <t xml:space="preserve">Importo complessivo lordo                  </t>
  </si>
  <si>
    <t>anno di competenza</t>
  </si>
  <si>
    <t>lett. prog.va</t>
  </si>
  <si>
    <t>Titolo</t>
  </si>
  <si>
    <t>anni successivi</t>
  </si>
  <si>
    <t>Acqui Terme</t>
  </si>
  <si>
    <t>Ospedale Mons. Giovanni Galliano</t>
  </si>
  <si>
    <t>a</t>
  </si>
  <si>
    <t>Piano terra: Completamento opere edili ed impiantistiche presso locali al rustico, per realizzazione nuova centrale sterilizzazione e allestimento completo.</t>
  </si>
  <si>
    <t>In attesa di conferma da parte della DG</t>
  </si>
  <si>
    <t>importo complessivo e importi parziali Acqui T.</t>
  </si>
  <si>
    <t>Casale Monferrato</t>
  </si>
  <si>
    <t>Ospedale S. Spirito</t>
  </si>
  <si>
    <t>Piano di riorganizzazione: Area Medica 2 presso Malattie Infettive, nuova ricollocazione Day Hospital, Day Surgery</t>
  </si>
  <si>
    <t>b</t>
  </si>
  <si>
    <t>Spostamento servizio Farmaceutico c/o laboratorio UFA</t>
  </si>
  <si>
    <t>c</t>
  </si>
  <si>
    <t xml:space="preserve">Riorganizzazione 2° piano Fisiatria </t>
  </si>
  <si>
    <t>importo complessivo e importi parziali Casale M.</t>
  </si>
  <si>
    <t>Novi Ligure</t>
  </si>
  <si>
    <t>Ospedale San Giacomo</t>
  </si>
  <si>
    <t xml:space="preserve">Piano 3° Nido fisiologico: adeguamento edile ed impiantistico dell'attuale nido </t>
  </si>
  <si>
    <t xml:space="preserve">€ 60.000 dei quali € 20.000 della fondazione </t>
  </si>
  <si>
    <t>Piano 3° Nido patologico: modifiche strutturali ed impiantistiche locale esistente, per trasferimento attrezzatura da P.O. Tortona</t>
  </si>
  <si>
    <t>Piano 6° parte ex degenze Neurologia: modesti interventi edili per nuova collocazione Week Surgery (n°20 posti totali)</t>
  </si>
  <si>
    <t>d</t>
  </si>
  <si>
    <t>Piano 6° ex ambulatori Neurologia: sostanziali interventi edili ed impiantistici per definitiva collocazione ambulatori Pediatria</t>
  </si>
  <si>
    <t>e</t>
  </si>
  <si>
    <t xml:space="preserve">Piano 3° SC Cardiologia: Incremento impianto trattamento aria </t>
  </si>
  <si>
    <t>f</t>
  </si>
  <si>
    <t>Piano 2° ex alloggio cappellano: sistemazione converse e scarichi, rifacimento intonaci e tinteggiature per ampliamento SC Personale</t>
  </si>
  <si>
    <t>g</t>
  </si>
  <si>
    <t>Piano terra parte ex DEA, ex ambulatori pediatria provvisori: interventi edili ed impiantistici per definitiva collocazione Pre ricovero</t>
  </si>
  <si>
    <t>h</t>
  </si>
  <si>
    <t>Piano 2° ex SO CH: Sostanziali interventi edili, impiantistici ed antincendio, per accentramento ambulatori di Oculistica dislocati ai piani terra, 1°e 5°</t>
  </si>
  <si>
    <t xml:space="preserve">i  </t>
  </si>
  <si>
    <t>Piano 2° Anatomia patologica: Nuovo impianto trattamento aria / raffrescamento</t>
  </si>
  <si>
    <t>l</t>
  </si>
  <si>
    <t xml:space="preserve">Piano 5°, parte: Ristrutturazione ed adeguamento normativo locali a disposizione da destinare a degenze ortopedia  </t>
  </si>
  <si>
    <t>Poliambulatorio via Papa Giovanni XXIII n°1</t>
  </si>
  <si>
    <t>m</t>
  </si>
  <si>
    <t xml:space="preserve">Interventi edili ed impiantistici per riorganizzazione funzionale dovuta all'accoglimento del SERD da trasferire da presidio ospedaliero </t>
  </si>
  <si>
    <t>importo complessivo e importi parziali Novi L.</t>
  </si>
  <si>
    <t>Ovada</t>
  </si>
  <si>
    <t>Ospedale civile Ovada</t>
  </si>
  <si>
    <t>Piano seminterrato: lavori edili ed impiantistici presso locale esistente ex deposito, per predisposizione nuovi spogliatoi personale femminile</t>
  </si>
  <si>
    <t>Piano rialzato ex 118 ed ex spogliatoi personale PS: modesti interventi edili ed impiantistici per trasferimento n°3 uffici di direzione dal piano rialzato di Villa Gabrieli</t>
  </si>
  <si>
    <t xml:space="preserve">Completamento trasferimento attività sanitarie da poliambulatorio di via XXV Aprile presso locali disponibili al p.2° del PO - Trasferimento uffici da Villa Gabrieli a piano terra dell'edificio in via XXV Aprile ex Poliambulatorio </t>
  </si>
  <si>
    <t>Piano seminterrato ex farmacia: lavori edili ed impiantistici presso deposito farmaci per realizzazione ufficio e distribuzione farmaci e ampliamento deposito (archivio DS)</t>
  </si>
  <si>
    <t>importo complessivo e importi parziali Ovada</t>
  </si>
  <si>
    <t>TORTONA</t>
  </si>
  <si>
    <t xml:space="preserve">Lavori di riorganizzazione dei punti di erogazione del P.O. di Tortona 1° lotto RISTRUTTURAZIONE AMBULATORI DI ORTOPEDIA E SENOLOGIA </t>
  </si>
  <si>
    <t xml:space="preserve">A seguito trasferimento Cure paliative presso il distretto di Tortona, attivazione di lavori di ristrutturazione area medesima per successivo trasferimento ambulatorio di Epatologia e sala visita </t>
  </si>
  <si>
    <t xml:space="preserve">Interventi edili ed impiantististici per riorganizzazione funzionale dovuta all'accoglimento del SERD da trasferire da presidio ospedaliero </t>
  </si>
  <si>
    <t xml:space="preserve">Riqualificazione locali ex Emodinamica </t>
  </si>
  <si>
    <t xml:space="preserve">P.O. di TORTONA "SS. Antonio e Margherita": Piano di riorganizzazione dei punti di erogazione (2° lotto): interventi strutturali ed impiantistici finalizzati alla creazione di un area di Riabilitazione al secondo piano. </t>
  </si>
  <si>
    <t>importo complessivo e importi parziali Tortona</t>
  </si>
  <si>
    <t>Valenza</t>
  </si>
  <si>
    <t>Ristrutturazione palazzina in viale Santuario per trasferimento attività sanitarie da ex Mauriziano</t>
  </si>
  <si>
    <t>importo complessivo e importi parziali Valenza</t>
  </si>
  <si>
    <t>importo complessivo e importi parziali ASL AL</t>
  </si>
  <si>
    <t>Interventi in materia di SICUREZZA ANTINCENDIO 2017-2019 - dettaglio</t>
  </si>
  <si>
    <t>Importo complessivo lordo</t>
  </si>
  <si>
    <t>anno 2019 scadenza 2° SCIA 24 aprile 2019</t>
  </si>
  <si>
    <t xml:space="preserve">Acqui Terme </t>
  </si>
  <si>
    <t>Ospedale Mons. Galliano</t>
  </si>
  <si>
    <t>Manutenzione straordinaria gruppo alimentazione impianto antincendio DAB Acqui Terme</t>
  </si>
  <si>
    <t>Realizzazione impianto EVAC al piano 1° (DGR 2-3900 dell'8.9.16)</t>
  </si>
  <si>
    <t>DGR 2-3900 dell'8.9.16 - € 60.000,00</t>
  </si>
  <si>
    <t xml:space="preserve">Completamento ripristino impianti illuminazione di sicurezza esistenti </t>
  </si>
  <si>
    <t>Realizzazione punto alimentazione emergenza e adeguamento impianto distribuzione gas medicali (IDGM) esistente</t>
  </si>
  <si>
    <t xml:space="preserve">Sostituzione porte depositi e fornitura e posa di nuove porte tagliafuoco, reparti diversi </t>
  </si>
  <si>
    <t xml:space="preserve">Interventi edili ed impiantistici per realizzazione depositi bombole di ossigeno ai piani </t>
  </si>
  <si>
    <t>Completamento impianto rilevazione incendi</t>
  </si>
  <si>
    <t>Fornitura e posa di estintori a polvere e C02 ad integrazione degli esistenti</t>
  </si>
  <si>
    <t>Completamento impianto EVAC ai piani interrato, terra, 2°, 3°, 4°, 5°, 6°</t>
  </si>
  <si>
    <t>i</t>
  </si>
  <si>
    <t>Adeguamento montalettighe antincendio</t>
  </si>
  <si>
    <t>Poliambulatorio di Acqui Terme</t>
  </si>
  <si>
    <t>Esecuzione impianto di rilevazione incendi e adeguamento illuminazione di emergenza</t>
  </si>
  <si>
    <t>RSA di Acqui</t>
  </si>
  <si>
    <t>Esecuzione interventi per rilascio CPI - Struttura da mettere in gara per nuova gestione</t>
  </si>
  <si>
    <t>(non è possibile mettere in gara per gestione affidamento RR.SS.AA. le strutture non dotate di CPI)</t>
  </si>
  <si>
    <t>Alessandria</t>
  </si>
  <si>
    <t>EX OSPEDALE PSICHIATRICO S. GIACOMO</t>
  </si>
  <si>
    <t>Manutenzione ordinaria Impianto illuminazione di sicurezza</t>
  </si>
  <si>
    <t xml:space="preserve">Realizzazione di impianto antincendio sprinkler fornitura e posa di porta REI presso magazzino ricette e archivio SAST </t>
  </si>
  <si>
    <t>HOSPICE IL GELSO</t>
  </si>
  <si>
    <t xml:space="preserve">Adeguamento impianto antincendio: installazione impianto Evac </t>
  </si>
  <si>
    <t>POLIAMBULATORIO PATRIA</t>
  </si>
  <si>
    <t>Realizzazione impianto rilevazione incendio completo di E.V.A.C., fornitura  e posa di porte REI per crezione compartimenti</t>
  </si>
  <si>
    <t>Sostituzione maniglioni antipanico porte tagliafuoco e NASPI  non marchiati CE</t>
  </si>
  <si>
    <t>importo complessivo e importi parziali Alessandria</t>
  </si>
  <si>
    <t>OSPEDALE S.SPIRITO</t>
  </si>
  <si>
    <t>Ospedale S.Spirito di Casale M.to - Installazione e adeguamento illuminazione di emergenza ove mancante e primi interventi impianto EVAC (DGR 2-3900 dell'8.9.16)</t>
  </si>
  <si>
    <t>DGR 2-3900 dell'8.9.16 - € 210.000,00</t>
  </si>
  <si>
    <t>Impianto rilevazione incendi, EVAC per la messa a norma e sicurezza antincendio dei corridoi del piano seminterrato</t>
  </si>
  <si>
    <t xml:space="preserve">Adeguamento archivi e locali sporco/pulito del p.o. S.Spirito </t>
  </si>
  <si>
    <t>Impianto rilevazione incendi, EVAC per la messa a norma e sicurezza antincendio dei corridoi del piano rialzato (escluso ala nord già finanziato fondi regionali vedi voce a )</t>
  </si>
  <si>
    <t>Impianto rilevazione incendi, EVAC per la messa a norma e sicurezza antincendio dei corridoi del piano primo</t>
  </si>
  <si>
    <t xml:space="preserve">Ospedale S.Spirito di Casale M.to - Installazione e adeguamento illuminazione di emergenza (ove mancante) </t>
  </si>
  <si>
    <t>Impianto di rilevazione incendi (ove non presenti) :                                                     piano seminterrato €. 460.000                    piano rialzato €. 205.000,                                       piano primo  €. 295.000,                                       piano secondo  €. 115.000</t>
  </si>
  <si>
    <t>Rifacimento tratto rete idrica antincendio ala est dannegiata</t>
  </si>
  <si>
    <t>Manutenzione straordinaria agli impianti e attrezzature antincendio del p.o.</t>
  </si>
  <si>
    <t xml:space="preserve">Sostituzione di porte tagliafuoco dei seminterrati/rialzato/piano 1° etc del p.o. </t>
  </si>
  <si>
    <t>Nuova centrale di riserva gas medicinali per adeguamento a normativa (terza fonte) come da UNI EN ISO 7396-1 ENI EN ISO  7396-2</t>
  </si>
  <si>
    <t>DISTRETTO SANITARIO VIA PALESTRO</t>
  </si>
  <si>
    <t>Completamento e adeguamento impianto rilevamento e spegnimento automatico antincendio locali seminterrati adibiti a deposito</t>
  </si>
  <si>
    <t xml:space="preserve"> Novi Ligure</t>
  </si>
  <si>
    <t>aa</t>
  </si>
  <si>
    <t>Nuova voce: Realizzazione sistema di protezione dalla scariche atmosferiche</t>
  </si>
  <si>
    <t xml:space="preserve">Impianto rilevazione incendi ai piani terra, 1° e 2° (ambulatori e dialisi) e predisposizione impianto EVAC </t>
  </si>
  <si>
    <t>DGR 2-3900 dell'8.9.16 - € 206.510,39</t>
  </si>
  <si>
    <t>Fornitura e posizionamento di box prefabbricato per stoccaggio liquidi reflui infiammabili</t>
  </si>
  <si>
    <t>Adeguamento impianti illuminazione di sicurezza esistenti</t>
  </si>
  <si>
    <t>Interventi edili ed impiantistici per la realizzazione di n°2 depositi per bombole ossigeno Blocco operatorio e Terapia Intensiva</t>
  </si>
  <si>
    <t>Sostituzione n°3 centrali antincendio e nuovo impianto di diffusione sonora di emergenza ai piani 2°, 4° e 5° monoblocco</t>
  </si>
  <si>
    <t>Adeguamento montalettighe antincendio, completamento EVAC e rilevazione incendi restanti piani del monoblocco e restanti aree non adeguate</t>
  </si>
  <si>
    <t>Interventi edili ed impiantistici per variazione di destinazione d'uso da servizio igienico a deposito attrezzature ai piani 1°, 2°, 3° e 4°</t>
  </si>
  <si>
    <t>Distretti e Poliambulatori di Arquata e Novi</t>
  </si>
  <si>
    <t>RSA di Novi</t>
  </si>
  <si>
    <t>n</t>
  </si>
  <si>
    <t>RAF di Gavi</t>
  </si>
  <si>
    <t>o</t>
  </si>
  <si>
    <t>Adeguamentio per rilascio CPI - Struttura da mettere in gara per nuova gestione</t>
  </si>
  <si>
    <t xml:space="preserve">RSA di Serravalle Scrivia </t>
  </si>
  <si>
    <t>p</t>
  </si>
  <si>
    <t>Sostituzione centrale antincendio e integrazione rilevatori per rinnovo CPI già scaduto - Struttura da mettere in gara per nuova gestione</t>
  </si>
  <si>
    <t>OSPEDALE</t>
  </si>
  <si>
    <t>Completamento impianto rilevazione incendi dei vani impianti elevatori e al piano rialzato presso radiologia, cup, cappella e uffici lato pronto soccorso</t>
  </si>
  <si>
    <t>Utilizzo residuo fondi DGR 49 del 2008 (€ 60.000) - richiedere nulla osta alla Regione</t>
  </si>
  <si>
    <t>Adeguamenti centrale vuoto e realizzazione punto alimentazione emergenza impianto distribuzione gas medicali (IDGM)</t>
  </si>
  <si>
    <t>Interventi edili ed impiantistici per la realizzazione depositi per bombole ossigeno</t>
  </si>
  <si>
    <t>Adeguamento montalettighe antincendio e impianto EVAC</t>
  </si>
  <si>
    <t xml:space="preserve">Distretto di Ovada </t>
  </si>
  <si>
    <t xml:space="preserve">Adeguamento illuminazione di emergenza, uffici piano terra </t>
  </si>
  <si>
    <t>Tortona</t>
  </si>
  <si>
    <t>OSPEDALE SS ANTONIO MARGHERITA</t>
  </si>
  <si>
    <t>Ospedale "SS. Antonio e Margherita" di Tortona - Ristrutturazione area ingresso carraio per accesso mezzi d'emergenza VVF e completamento impianto EVAC</t>
  </si>
  <si>
    <t>Realizzazione  impianto di rilevazione incendi presso il reparto di Radiologia</t>
  </si>
  <si>
    <t>Compartimentazione depositi e compartimentazione impianto montalettighe</t>
  </si>
  <si>
    <t xml:space="preserve">Installazione impianto EVAC </t>
  </si>
  <si>
    <t>Nuova linea idrica per allacciamento n 2 idranti</t>
  </si>
  <si>
    <t>Completamento impianto per fermo macchine UTA e chiusura serrande tagliafuoco in caso d'incendio.</t>
  </si>
  <si>
    <t xml:space="preserve">Spostamento quadri valvole gas medicali </t>
  </si>
  <si>
    <t>Rifacimento quadri elettrici di distribuzione seminterrato e dorsali linee elettriche</t>
  </si>
  <si>
    <t>Impianto antincendio per protezione locale archivio seminterrato</t>
  </si>
  <si>
    <t>Sostituzione illuminazione d'emergenza</t>
  </si>
  <si>
    <t>Progettazione e consulenza antincendio</t>
  </si>
  <si>
    <t xml:space="preserve">Installazione n. 11 porte tagliafuoco REI 60/120 locali deposito </t>
  </si>
  <si>
    <t>Adeguamento impianto distribuzione gas medicali (IDGM) e impianto evacuazione gas anestetici (SDEGA)</t>
  </si>
  <si>
    <t>DISTRETTO PASSALACQUA</t>
  </si>
  <si>
    <t>q</t>
  </si>
  <si>
    <t xml:space="preserve">Postazione EVAC comunicazione sonora dotata di sistema elettroacustico </t>
  </si>
  <si>
    <t>r</t>
  </si>
  <si>
    <t>Fornitura e posa in opera di serrande tagliafuoco all'interno delle canalizzazione dell'aria primaria</t>
  </si>
  <si>
    <t>s</t>
  </si>
  <si>
    <t>Manutenzione straordinaria/modifica impianto rilevazione incendi con sostituzione di centrale e rilevatori</t>
  </si>
  <si>
    <t>Castelnuovo Scrivia</t>
  </si>
  <si>
    <t xml:space="preserve">POLIAMBULATORIO CASTELNUOVO SCRIVIA </t>
  </si>
  <si>
    <t>Realizzazione impianto antincendio e compartimentazione</t>
  </si>
  <si>
    <t xml:space="preserve"> </t>
  </si>
  <si>
    <t>Interventi in materia di SICUREZZA STRUTTURE e IMPIANTI 2017-2019 - dettaglio</t>
  </si>
  <si>
    <t>Progetto a valenza Aziendale</t>
  </si>
  <si>
    <t>PP.OO. di Casale Monferrato, Novi Ligure e Tortona</t>
  </si>
  <si>
    <t>Realizzazione di percorso tattile guida a terra e di altri accorgimenti che consentono ai non vedenti o ipovedenti l'accesso al CUP, all'URP e al Centro Prelievi, presso le strutture elencate</t>
  </si>
  <si>
    <t>importo complessivo e importi parziali Progetto aziendale</t>
  </si>
  <si>
    <t>Completamento lavori per trasferimento 118 da piano terra ospedale a piano terra palazzina uffici</t>
  </si>
  <si>
    <t>Lavori edili ed impiantistici per sostituzione celle frigorifere camere mortuarie, compresa fornitura e posa di nuove celle.</t>
  </si>
  <si>
    <t xml:space="preserve">Adeguamento cabina elettrica ENEL CEI 016 </t>
  </si>
  <si>
    <t>Realizzazione impianto raffrescamento locale trasformatori</t>
  </si>
  <si>
    <t xml:space="preserve">Implementazione UPS per sale operatorie e relativa linea alimentazione   </t>
  </si>
  <si>
    <t>Tinteggiatura ambienti sanitari</t>
  </si>
  <si>
    <t>Rifacimento impianto di pompaggio dell’acqua potabile</t>
  </si>
  <si>
    <t xml:space="preserve">Sostituzione UTA Dialisi </t>
  </si>
  <si>
    <t xml:space="preserve">Smantellamento impianti locali depuratore e smantellamento locale pompe acqua pozzi ex lavanderia </t>
  </si>
  <si>
    <t xml:space="preserve">Rifacimento impianto clorazione acque reflue  </t>
  </si>
  <si>
    <t>Nuova piazzola per elisoccorso (HEMS Soccorso e Protezione civile)</t>
  </si>
  <si>
    <t xml:space="preserve">Sostituzione interruttori differenziali locali ad uso medico PP.OO. Acqui Novi </t>
  </si>
  <si>
    <t>Lavori di adeguamento impianto elettrico per trasferimento Cardiologia P1° P.O. Acqui Terme</t>
  </si>
  <si>
    <t xml:space="preserve">Modifica cappa aspirante cucina P.O. Acqui Terme </t>
  </si>
  <si>
    <t xml:space="preserve">Sostituzione interruttori differenziali  locali ad uso medico pp.oo. Acqui e Novi </t>
  </si>
  <si>
    <t>R.S.A. Mons. Capra</t>
  </si>
  <si>
    <t>Rifacimento muro perimetrale in pietra, su via De Gasperi</t>
  </si>
  <si>
    <t>Distretto di via Alessandria</t>
  </si>
  <si>
    <t xml:space="preserve">Ripassatura di parte della copertura della falda interna lato cortile soprastante a sala riunioni, con inserimento di lastre sottocoppo. ( mq 360 circa) . </t>
  </si>
  <si>
    <t>t</t>
  </si>
  <si>
    <t xml:space="preserve">Lavori urgenti di lattoneria idraulica Distretto sanitario di Acqui Terme </t>
  </si>
  <si>
    <t>Palazzina uffici presso distretto di via Alessandria</t>
  </si>
  <si>
    <t>u</t>
  </si>
  <si>
    <t>Sostituzione quadri elettrici ex Villa Mater e adeguamento impianto illuminazione emergenza</t>
  </si>
  <si>
    <t>Realizzazione di nuova sede Servizio dispensazione metadone e spostamento  servizio di prevenzione e protezione</t>
  </si>
  <si>
    <t xml:space="preserve">Rimozione coibentazione in amianto dalle tubazioni con successiva ricoibentazione delle stesse presso i padiglioni "A" "B" e "C" </t>
  </si>
  <si>
    <t>Ripristino facciata, sostituzione pluviali e rimozione perdite tetto ex Chiesa</t>
  </si>
  <si>
    <t xml:space="preserve">Riparazione tetto mensa            </t>
  </si>
  <si>
    <t>Riparazione tetto Sala Chessa e Commissione di Vigilanza</t>
  </si>
  <si>
    <t xml:space="preserve">Rifacimento copertura "Centro Diurno" Psichiatrico </t>
  </si>
  <si>
    <t xml:space="preserve">Realizzazione di controparete  all'interno del servizio di medico competente con tinteggiatura dei locali </t>
  </si>
  <si>
    <t>Rifacimento copertura e realizzazione impianto ascensore presso  ex sede ARPA.</t>
  </si>
  <si>
    <t>Serramenti e infissi: manutenzione straordinaria e nuove realizzazioni per Epidemiologia e Veterinari</t>
  </si>
  <si>
    <t>Riparazione asfalto cortile interno e rifacimento porzione di marciapiede</t>
  </si>
  <si>
    <t>Rifacimento porzione tetto “sala giovani Teatro Parvum”</t>
  </si>
  <si>
    <t xml:space="preserve">Rifacimento porzione di copertura </t>
  </si>
  <si>
    <t xml:space="preserve">Rifacimento pavimentazione in P.V.C. presso corridoio lato ingresso </t>
  </si>
  <si>
    <t>Poliambulatorio Patria</t>
  </si>
  <si>
    <t>Rifacimento tetto Servizio Farmaceutico</t>
  </si>
  <si>
    <t>Sostituzione recinzione metallica verso Corso Romita</t>
  </si>
  <si>
    <t>Ospedale S. Spirito - Hospice Mons. Zaccheo</t>
  </si>
  <si>
    <t>Consolidamento strutturale Hospice “Mons. Zaccheo”</t>
  </si>
  <si>
    <t xml:space="preserve">Manutenzione straordinaria (batterie) nuovo B.O. Casale M.to </t>
  </si>
  <si>
    <t xml:space="preserve">Sostituzione batterie B.O. Ginecologia, Elettrofisiologia P.O. Di Casale M.to </t>
  </si>
  <si>
    <t xml:space="preserve">SOMMA URGENZA per lavori di bonifica pavimentazione in vinil – amianto c/o Poliambulatorio di Via Palestro Casale Monf.to </t>
  </si>
  <si>
    <t xml:space="preserve">Alimentazione elettrica TAC MOBILE c/o P.O. Di Casale Monf.to </t>
  </si>
  <si>
    <t xml:space="preserve">Manutenzione straordinaria UPS Centro Elaborazione dati , Evac Fisiatria p.o. Casale Monf.to e Valenza (batterie) </t>
  </si>
  <si>
    <t xml:space="preserve">Messa a norma impianto elettrico e condizionamento sala macchine CED </t>
  </si>
  <si>
    <t xml:space="preserve">Rifacimento parziale del muro di cinta (angolo Mortuario) </t>
  </si>
  <si>
    <t xml:space="preserve">Rifacimento parziale del muro di cinta (angolo v.le Marchino) </t>
  </si>
  <si>
    <t xml:space="preserve">Rifacimento linea di scarico acque nere e di filtrazione reparto Dialisi (rischi igienico sanitari) e Messa a norma impianto elettrico e illuminazione dei relativi scantinati </t>
  </si>
  <si>
    <t>Rifacimento pavimentazioni varie: 
a)   Rifacimento pavimentazione rampa Traumatologia;
b)   Ripristino e messa in sicurezza pavimentazione in battuto di cemento piano seminterrato corridoi scantinatiRifacimento pavimentazioni varie: 
a)   Rifacimento pavimentazione rampa Traumatologia;
b)   Ripristino e messa in sicurezza pavimentazione in battuto di cemento piano seminterrato corridoi scantinatiRifacimento pavimentazioni varie: 
a)   Rifacimento pavimentazione rampa Traumatologia;
b)   Ripristino e messa in sicurezza pavimentazione in battuto di cemento piano seminterrato corridoi scantinatiRifacimento pavimentazioni varie: 
a)   Rifacimento pavimentazione rampa Traumatologia;
b)   Ripristino e messa in sicurezza pavimentazione in battuto di cemento piano seminterrato corridoi scantinatiRifacimento pavimentazioni varie: 
a)   Rifacimento pavimentazione rampa Traumatologia;
b)   Ripristino e messa in sicurezza pavimentazione in battuto di cemento piano seminterrato corridoi scantinati</t>
  </si>
  <si>
    <t xml:space="preserve">i </t>
  </si>
  <si>
    <t xml:space="preserve">Installazione su Gruppi Elettrogeni di segnalatori GPS </t>
  </si>
  <si>
    <t xml:space="preserve">Ristrutturazione e adeguamento impianti locali sotto nuovo blocco operatorio per ricollocazione centrale di sterilizzazione </t>
  </si>
  <si>
    <r>
      <t xml:space="preserve">A) Riparazione rete fognaria  bianca e nera ( bypass tra i due padiglioni di Medicina ) 
</t>
    </r>
    <r>
      <rPr>
        <b/>
        <sz val="8"/>
        <rFont val="Arial"/>
        <family val="2"/>
        <charset val="1"/>
      </rPr>
      <t xml:space="preserve">B) </t>
    </r>
    <r>
      <rPr>
        <sz val="8"/>
        <rFont val="Arial"/>
        <family val="2"/>
        <charset val="1"/>
      </rPr>
      <t xml:space="preserve">Modifica tratto fognario p.le Mortuario A) Riparazione rete fognaria  bianca e nera ( bypass tra i due padiglioni di Medicina ) 
</t>
    </r>
    <r>
      <rPr>
        <b/>
        <sz val="8"/>
        <rFont val="Arial"/>
        <family val="2"/>
        <charset val="1"/>
      </rPr>
      <t xml:space="preserve">B) </t>
    </r>
    <r>
      <rPr>
        <sz val="8"/>
        <rFont val="Arial"/>
        <family val="2"/>
        <charset val="1"/>
      </rPr>
      <t xml:space="preserve">Modifica tratto fognario p.le Mortuario A) Riparazione rete fognaria  bianca e nera ( bypass tra i due padiglioni di Medicina ) 
</t>
    </r>
    <r>
      <rPr>
        <b/>
        <sz val="8"/>
        <rFont val="Arial"/>
        <family val="2"/>
        <charset val="1"/>
      </rPr>
      <t xml:space="preserve">B) </t>
    </r>
    <r>
      <rPr>
        <sz val="8"/>
        <rFont val="Arial"/>
        <family val="2"/>
        <charset val="1"/>
      </rPr>
      <t xml:space="preserve">Modifica tratto fognario p.le Mortuario A) Riparazione rete fognaria  bianca e nera ( bypass tra i due padiglioni di Medicina ) 
</t>
    </r>
    <r>
      <rPr>
        <b/>
        <sz val="8"/>
        <rFont val="Arial"/>
        <family val="2"/>
        <charset val="1"/>
      </rPr>
      <t xml:space="preserve">B) </t>
    </r>
    <r>
      <rPr>
        <sz val="8"/>
        <rFont val="Arial"/>
        <family val="2"/>
        <charset val="1"/>
      </rPr>
      <t xml:space="preserve">Modifica tratto fognario p.le Mortuario A) Riparazione rete fognaria  bianca e nera ( bypass tra i due padiglioni di Medicina ) 
</t>
    </r>
    <r>
      <rPr>
        <b/>
        <sz val="8"/>
        <rFont val="Arial"/>
        <family val="2"/>
        <charset val="1"/>
      </rPr>
      <t xml:space="preserve">B) </t>
    </r>
    <r>
      <rPr>
        <sz val="8"/>
        <rFont val="Arial"/>
        <family val="2"/>
        <charset val="1"/>
      </rPr>
      <t xml:space="preserve">Modifica tratto fognario p.le Mortuario </t>
    </r>
  </si>
  <si>
    <t>Asfaltatura percorsi danneggiati di viabilità esterna</t>
  </si>
  <si>
    <t xml:space="preserve">Adeguamento reparti ai requisiti di accreditamento già oggetto di verifica regionale  (Chirurgia / Oncologia - estrattori aria bagni) ) </t>
  </si>
  <si>
    <t>Abbattimento barriere architettoniche per accesso Pediatria e sottotetto (montalettighe)</t>
  </si>
  <si>
    <t>Sanificazione ambienti e tinteggiatura varie (degenza ORL/Otorino, ambulatori ginecologia/pediatria, ingresso dialisi e altre varie)</t>
  </si>
  <si>
    <t>Consolidamento strutturale del corpo fabbricato di ampliamento reparto Ostetricia/Ginecologia/ex medicina uomini</t>
  </si>
  <si>
    <t>Predisposizione per messa a norma impianto elettrico e f.m.  locali magazzino/ex lavanderia/laborat. Elettricisti comprensivo di assistenza muraria</t>
  </si>
  <si>
    <t>Primi interventi di adeguamento normativo e messa in sicurezza impianto di illuminazione scantinati e cunicoli tecnologici</t>
  </si>
  <si>
    <t>Poliambulatorio di via Palestro</t>
  </si>
  <si>
    <t>Lavori edili e impiantistici per adeguamento locali per spostamento consultorio da P.zza S.Domenico al Distretto di Via Palestro</t>
  </si>
  <si>
    <t>MONCALVO</t>
  </si>
  <si>
    <t>v</t>
  </si>
  <si>
    <t>Consolidamento del corpo centrale, impermeabilizzazione e recinzione ex Ospedale S.Marco 1° LOTTO</t>
  </si>
  <si>
    <t>z</t>
  </si>
  <si>
    <t>Messa in sicurezza del corpo centrale alto e manica nord ex Ospedale S.Marco 2° LOTTO</t>
  </si>
  <si>
    <t xml:space="preserve">Demolizione parziale Ala nord e consolidamento corpo centrale dell'Antica porta dell'ex Ospedale san Marco di Moncalvo (AT) </t>
  </si>
  <si>
    <t>Rifacimento completo delle coperture in amianto soprastanti laboratorio analisi e anatomia patologica (mq 1.200)</t>
  </si>
  <si>
    <t xml:space="preserve">Bonifica entro 18 mesi da lettera prot. 102405 del 3.11.16 dei Responsabile amianto e Direttore SPP - </t>
  </si>
  <si>
    <t>Rimozione sottocopertura in amianto e rifacimento della copertura blocco uffici via Raggio (mq 950)</t>
  </si>
  <si>
    <t>Prescrizioni verifiche biennali ascensori (n°2 montasporco del monoblocco degenze)</t>
  </si>
  <si>
    <t>Ristrutturazione impianto raffrescamento DH oncologico al p.5° (Vedi 1-600 ortopedia)</t>
  </si>
  <si>
    <t>Rifacimento impermeabilizzazione terrazzo al piano 3° (mq 100)</t>
  </si>
  <si>
    <t>Rifacimento impermeabilizzazione interna (in materiale ad uso alimentare) vasche accumulo acqua potabile</t>
  </si>
  <si>
    <t>Ripristini pavimentazioni stradali danneggiate nella viabilità interna DEA ed ex DEA</t>
  </si>
  <si>
    <t>Parcheggio utenti rifacimento parapetti di sicurezza (provvisionali in attesa di sistemazione definitiva dell'intera area)</t>
  </si>
  <si>
    <t xml:space="preserve">l </t>
  </si>
  <si>
    <t>Piano 2° Nefrologia (sala dialisi): Bilanciamento carichi elettrici su linee UPS</t>
  </si>
  <si>
    <t>Piano 2° Nefrologia (ambulatori): rifacimento blocco servizi igienici</t>
  </si>
  <si>
    <t xml:space="preserve">n  </t>
  </si>
  <si>
    <t>Ripristino impermeabilizzazioni canali di gronda monoblocco degenze e rifacimento intonaci sottostanti</t>
  </si>
  <si>
    <t>Rifacimento impermeabilizzazione soletta di copertura del blocco operatorio</t>
  </si>
  <si>
    <t>Rifacimento impermeabilizzazione copertura ex DEA costituita da giardino pensile (da eliminare)</t>
  </si>
  <si>
    <t xml:space="preserve">Alluvione del 13.10.2014 - Quadri elettrici e UPS a servizio del blocco operatorio e dell’area ambulatori-laboratori, fornitura nuovi quadri e trasferimento linee dal piano interrato al piano terra </t>
  </si>
  <si>
    <t>Alluvione del 13.10.2014 - Regimazione delle acque meteoriche provenienti da terreni e strade circostanti gli edifici facenti parte del presidio ospedaliero</t>
  </si>
  <si>
    <t>Acquisto di motopompa (idrovora) carrellata, al fine di fronteggiare tempestivamente eventi alluvionali come quelli del 13.10.2014</t>
  </si>
  <si>
    <t>Poliambulatorio di via Papa Giovanni XXIII</t>
  </si>
  <si>
    <t>Ripristino recinzione in ferro deteriorata nei supporti murati e asfaltatura cortile interno</t>
  </si>
  <si>
    <t>RSA La Brichetta di Novi</t>
  </si>
  <si>
    <t>Alluvione 13.10.14 - Regimazione acque meteoriche provenienti dall'area confinante a monte (da definire la competenza con amministrazione comunale)</t>
  </si>
  <si>
    <t>RSA di Serravalle Scrivia, via Giani</t>
  </si>
  <si>
    <t>Antiche mura a confine. Messa in sicurezza dei contrafforti di contenimento</t>
  </si>
  <si>
    <t>Ospedale civile</t>
  </si>
  <si>
    <t>Rifacimento completo delle coperture in amianto (mq 2.210 = 1430+780)</t>
  </si>
  <si>
    <t xml:space="preserve">Bonifica entro 18 mesi da lettera prot. 102421 del 3.11.16 dei Responsabile amianto e Direttore SPP </t>
  </si>
  <si>
    <t>Rimozione di pavimento usurato e causa di infiltrazioni, presso camera calda e porticato ingresso al piano rialzato - Fornitura e posa di nuova  pavimentazione in gomma antiscivolo</t>
  </si>
  <si>
    <t>Sostituzione serramenti camera calda pronto soccorso</t>
  </si>
  <si>
    <t xml:space="preserve">Radiologia - Fornitura e posa di n°2 porte schermate </t>
  </si>
  <si>
    <t>Sostituzione centrale refrigerazione impianto di condizionamento e completamento impianto pronto soccorso</t>
  </si>
  <si>
    <t xml:space="preserve">Fornitura ed installazione sistema antifurto Endoscopia P.O. Ovada </t>
  </si>
  <si>
    <t xml:space="preserve">Adeguamento sala operatoria di day surgery P.O. Ovada – Sostituzione serramenti </t>
  </si>
  <si>
    <t>Parco Villa Gabrieli</t>
  </si>
  <si>
    <t xml:space="preserve">Messa in sicurezza, monitoraggio, controllo della stabilità e successivo rifacimento di parte del muro perimetrale di contenimento, a confine tra la proprietà ASL e la pubblica via Carducci </t>
  </si>
  <si>
    <t>Distretto di via XXV Aprile</t>
  </si>
  <si>
    <t xml:space="preserve">Rifacimento pavimentazione e impermeabilizzazione terrazzo piano 2° (copertura sede Veterinari) </t>
  </si>
  <si>
    <t xml:space="preserve">Ripristino intonaci ammalorati della facciata principale </t>
  </si>
  <si>
    <t xml:space="preserve">Croce verde </t>
  </si>
  <si>
    <t xml:space="preserve">Rifacimento del tetto della palazzina ospitante la Croce Verde Ovadese </t>
  </si>
  <si>
    <t>Fabbricato di via Bidone</t>
  </si>
  <si>
    <t xml:space="preserve">Ristrutturazione fabbricato mediante il rifacimento della centrale termica, la ripassatura del manto di copertura la realizzazione di nuova pavimentazione,il rifacimento di n°2 servizi igienici,la revisione dei serramenti ed il rifacimento degli impianti elettrici e dati. </t>
  </si>
  <si>
    <t xml:space="preserve">Manutenzione straordinaria impianti elevatori </t>
  </si>
  <si>
    <t>Ristrutturazione impianti B.O Ortopedia P.O. Tortona</t>
  </si>
  <si>
    <t xml:space="preserve">Lavori di adeguamento Anatomia Patologica – Trasfusionale P.O. Tortona </t>
  </si>
  <si>
    <t>Caserma Passalacqua</t>
  </si>
  <si>
    <t>Rifacimento piccola  orditura e copertura in coppi previa posa di lastre tipo "tegolit" con sostituzione di  pluviali e posa di sistema di allontanamento piccioni .</t>
  </si>
  <si>
    <t>Sostituzione di generatore indiretto di vapore pulito e realizzazione di nuova linea.</t>
  </si>
  <si>
    <t xml:space="preserve">Manutenzione straordinaria e urgente a 7 impianti elevatori </t>
  </si>
  <si>
    <t>Impermeabilizzazione copertura centrale termica e consolidamento scala accesso centrale termica</t>
  </si>
  <si>
    <t xml:space="preserve">Sostituzione 2 caldaie centrale termica danneggiate dall’alluvione. </t>
  </si>
  <si>
    <t>Aggiornamento e adeguamento rete O2 n.2  sottostazioni</t>
  </si>
  <si>
    <t>Manutenzione e riparazione porte automatiche Sala operatoria di Otorino</t>
  </si>
  <si>
    <t xml:space="preserve">Sistemazione porte blocco operatorio 2° piano </t>
  </si>
  <si>
    <t xml:space="preserve">Sanificazione e tinteggiatura  reparti vari </t>
  </si>
  <si>
    <t>Adeguamento normativo sicurezza impianti elettrici *(da 4 previsti a 2 ) gruppi continuità per rianimazione I e II blocco operatorio e CED</t>
  </si>
  <si>
    <t>Sostituzione apertura automatica Camera Calda DEA</t>
  </si>
  <si>
    <t>Sistemazione intonaco facciata cucina</t>
  </si>
  <si>
    <t>Sostituzione tratti linee idriche acqua sanitaria ammalorate</t>
  </si>
  <si>
    <t>Incremento di prese dedicate ogni posto letto x collegamento letti elettrici</t>
  </si>
  <si>
    <t>Rifacimento quadro elettrico cabina BT</t>
  </si>
  <si>
    <t>Sostituzione n.2 BATTERIE gruppi di continuità</t>
  </si>
  <si>
    <t>VIA SADA TORTONA</t>
  </si>
  <si>
    <t>Revisione gruppo elettrogeno Goffi</t>
  </si>
  <si>
    <t>Tortona-GUM</t>
  </si>
  <si>
    <t>Intervento di manutenzione straordinaria coperture campanile in condizioni di precarietà Via Sada Tortona (pericolo crollo)</t>
  </si>
  <si>
    <t>ab</t>
  </si>
  <si>
    <t>Rifacimento copertura e sostituzione pluviali P.O.</t>
  </si>
  <si>
    <t>ac</t>
  </si>
  <si>
    <t xml:space="preserve">Riqualificazione vecchie astanteria pronto soccorso </t>
  </si>
  <si>
    <t>ad</t>
  </si>
  <si>
    <t>Rifacimento copertura e sostituzione pluviali fabbricato gestione unica del magazzino</t>
  </si>
  <si>
    <t>Castelnuovo S.</t>
  </si>
  <si>
    <t>Poliambulatorio Castelnuovo S.</t>
  </si>
  <si>
    <t>ah</t>
  </si>
  <si>
    <t>Rifacimento porzione di tetto</t>
  </si>
  <si>
    <t>Ex Ospedale</t>
  </si>
  <si>
    <t xml:space="preserve">interventi obbligatori di adeguamento normativo centrale termica.  </t>
  </si>
  <si>
    <t xml:space="preserve">Messa in sicurezza ringhiere e balconi (in sostituzione di quelli esistenti disancorati) e altri interventi edilizi. </t>
  </si>
  <si>
    <t xml:space="preserve">Villetta del P.O. Mauriziano </t>
  </si>
  <si>
    <t xml:space="preserve">Riparazione rottura tetto e messa in sicurezza copertura : Distacco intonaci murature esterne e cornicione </t>
  </si>
  <si>
    <t xml:space="preserve">Interventi su richiesta datori di lavoro delegati </t>
  </si>
  <si>
    <t>Interventi su richiesta datori di lavoro delegati</t>
  </si>
  <si>
    <t>Piano investimenti 2017/2019 – allegato al bilancio di Previsione (rev. Agosto 2017)</t>
  </si>
  <si>
    <t>TOTALI da finanziarsi con contributi in c/esercizio</t>
  </si>
  <si>
    <t>prop.det.2017/25 Prov</t>
  </si>
  <si>
    <t xml:space="preserve">Fornitura tramite il MEPE di CARRELLI IN ACCIAIO INOX per U.F.A sede di Casale </t>
  </si>
  <si>
    <t>prop.det.2017/126 Prov</t>
  </si>
  <si>
    <t xml:space="preserve">Fornitura tramite il MEPA, Sistema Gemmellare lampada scialitica sala urologia - blocco operatorio Ospedale Novi Ligure </t>
  </si>
  <si>
    <t>prop.det.2017/121</t>
  </si>
  <si>
    <t>Fornitura tramite il Mepa di una bilancia di precisione ..e di una Opercolatrice ..U.F.A. Casale -ASL AL</t>
  </si>
  <si>
    <t>prop.det.2017/177</t>
  </si>
  <si>
    <t>Affidamento diretto …x smontaggio, rimontaggio e fornitura arredi presenti nei locali cucina e sala infermieri del reparto di urologia Novi</t>
  </si>
  <si>
    <t>prop.det.2017/206</t>
  </si>
  <si>
    <t xml:space="preserve">fornitura di un FRIGORIFERO PER REATTIVI occorrente al Centro Trasfusionale P.O. di Acqui Terme </t>
  </si>
  <si>
    <t>prop.det.2017/195</t>
  </si>
  <si>
    <t>procedura negoziata, per l'acquisto di AUTOREFRATTOMETRO/KERATOMETRO S.C. OCULISTICA Osp.Casale Monf.to</t>
  </si>
  <si>
    <t>Trasferimento attività da sede distrettuale a locali PO di Ovada</t>
  </si>
  <si>
    <t>Adeguamento per rinnovo CPI - Struttura da mettere in gara per nuova gestione</t>
  </si>
  <si>
    <t>totale generale al netto intervento 1 bis</t>
  </si>
  <si>
    <t>Acquisto attrezzature - dettaglio</t>
  </si>
  <si>
    <t>Casale</t>
  </si>
  <si>
    <t>UFA Casale</t>
  </si>
  <si>
    <t>Odonto Casale</t>
  </si>
  <si>
    <t>colonna laparoscopica</t>
  </si>
  <si>
    <t>tavolo operatorio x Ortopedia Casale</t>
  </si>
  <si>
    <t>sega + trapano x ortopedia Casale</t>
  </si>
  <si>
    <t>colonna endoscopica x ORL</t>
  </si>
  <si>
    <t>Totale Acqui Terme</t>
  </si>
  <si>
    <t xml:space="preserve">Totale Casale Monf. </t>
  </si>
  <si>
    <t>TAC Casale - richiesta autorizzazione</t>
  </si>
  <si>
    <t>Totale Novi Ligure</t>
  </si>
  <si>
    <t>Totale attrezzature</t>
  </si>
  <si>
    <t>Attrezzature - sostituzioni e nuove acquisizioni (*)</t>
  </si>
  <si>
    <t>Presidio Ospedaliero di Acqui Terme</t>
  </si>
  <si>
    <t>Presidio Ospedaliero di Novi Ligure</t>
  </si>
  <si>
    <t>Presidio Ospedaliero di Casale Monferrato</t>
  </si>
  <si>
    <t xml:space="preserve">(*) l'elenco dettagliato degli interventi 2018/2019  e l'ordine di priorità degli acquisti attrezzature riferiti agli stessi anni </t>
  </si>
  <si>
    <t>è oggetto di ridefinizione in base alle priorità identificate dai servizi, da soddisfarsi al netto degli interventi eventualmente finanziabili con finanziamenti vincolati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</si>
</sst>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 &quot;* #,##0.00_-;&quot;-€ &quot;* #,##0.00_-;_-&quot;€ &quot;* \-??_-;_-@_-"/>
    <numFmt numFmtId="165" formatCode="_-* #,##0.00_-;\-* #,##0.00_-;_-* \-??_-;_-@_-"/>
    <numFmt numFmtId="166" formatCode="&quot;€ &quot;#,##0.00"/>
    <numFmt numFmtId="167" formatCode="_-&quot;€&quot;\ * #,##0.00_-;\-&quot;€&quot;\ * #,##0.00_-;_-&quot;€&quot;\ * &quot;-&quot;??_-;_-@_-"/>
  </numFmts>
  <fonts count="44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9"/>
      <color indexed="8"/>
      <name val="Arial"/>
      <family val="2"/>
      <charset val="1"/>
    </font>
    <font>
      <sz val="9"/>
      <color indexed="12"/>
      <name val="Arial"/>
      <family val="2"/>
      <charset val="1"/>
    </font>
    <font>
      <b/>
      <sz val="16"/>
      <color indexed="12"/>
      <name val="Arial"/>
      <family val="2"/>
      <charset val="1"/>
    </font>
    <font>
      <b/>
      <sz val="9"/>
      <color indexed="12"/>
      <name val="Arial"/>
      <family val="2"/>
      <charset val="1"/>
    </font>
    <font>
      <b/>
      <sz val="9"/>
      <color indexed="8"/>
      <name val="Arial"/>
      <family val="2"/>
      <charset val="1"/>
    </font>
    <font>
      <sz val="6"/>
      <color indexed="8"/>
      <name val="Arial"/>
      <family val="2"/>
      <charset val="1"/>
    </font>
    <font>
      <b/>
      <sz val="9"/>
      <color indexed="16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9"/>
      <color indexed="10"/>
      <name val="Arial"/>
      <family val="2"/>
      <charset val="1"/>
    </font>
    <font>
      <sz val="9"/>
      <color indexed="10"/>
      <name val="Arial"/>
      <family val="2"/>
      <charset val="1"/>
    </font>
    <font>
      <sz val="8"/>
      <color indexed="8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u/>
      <sz val="8"/>
      <name val="Arial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sz val="5"/>
      <name val="Arial"/>
      <family val="2"/>
      <charset val="1"/>
    </font>
    <font>
      <sz val="8"/>
      <color indexed="10"/>
      <name val="Arial"/>
      <family val="2"/>
      <charset val="1"/>
    </font>
    <font>
      <b/>
      <sz val="10"/>
      <color indexed="10"/>
      <name val="Arial"/>
      <family val="2"/>
      <charset val="1"/>
    </font>
    <font>
      <sz val="7"/>
      <color indexed="10"/>
      <name val="Arial"/>
      <family val="2"/>
      <charset val="1"/>
    </font>
    <font>
      <sz val="6"/>
      <name val="Arial"/>
      <family val="2"/>
      <charset val="1"/>
    </font>
    <font>
      <b/>
      <u/>
      <sz val="8"/>
      <color indexed="10"/>
      <name val="Arial"/>
      <family val="2"/>
      <charset val="1"/>
    </font>
    <font>
      <b/>
      <sz val="8"/>
      <color indexed="10"/>
      <name val="Arial"/>
      <family val="2"/>
      <charset val="1"/>
    </font>
    <font>
      <b/>
      <i/>
      <sz val="8"/>
      <color indexed="8"/>
      <name val="Arial"/>
      <family val="2"/>
      <charset val="1"/>
    </font>
    <font>
      <sz val="8"/>
      <color indexed="33"/>
      <name val="Arial"/>
      <family val="2"/>
      <charset val="1"/>
    </font>
    <font>
      <sz val="8"/>
      <color indexed="63"/>
      <name val="Arial"/>
      <family val="2"/>
      <charset val="1"/>
    </font>
    <font>
      <i/>
      <sz val="7"/>
      <color indexed="8"/>
      <name val="Arial"/>
      <family val="2"/>
      <charset val="1"/>
    </font>
    <font>
      <sz val="7"/>
      <color indexed="8"/>
      <name val="Arial"/>
      <family val="2"/>
      <charset val="1"/>
    </font>
    <font>
      <sz val="7"/>
      <color indexed="17"/>
      <name val="Arial"/>
      <family val="2"/>
      <charset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name val="Arial"/>
      <family val="2"/>
      <charset val="1"/>
    </font>
    <font>
      <i/>
      <sz val="9"/>
      <name val="Arial"/>
      <family val="2"/>
    </font>
    <font>
      <i/>
      <sz val="9"/>
      <color indexed="12"/>
      <name val="Arial"/>
      <family val="2"/>
    </font>
    <font>
      <i/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0" fontId="1" fillId="0" borderId="0"/>
    <xf numFmtId="167" fontId="40" fillId="0" borderId="0" applyFont="0" applyFill="0" applyBorder="0" applyAlignment="0" applyProtection="0"/>
  </cellStyleXfs>
  <cellXfs count="350">
    <xf numFmtId="0" fontId="0" fillId="0" borderId="0" xfId="0"/>
    <xf numFmtId="0" fontId="2" fillId="0" borderId="0" xfId="2" applyFont="1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/>
    <xf numFmtId="0" fontId="4" fillId="0" borderId="0" xfId="2" applyFont="1"/>
    <xf numFmtId="0" fontId="3" fillId="0" borderId="1" xfId="2" applyFont="1" applyBorder="1"/>
    <xf numFmtId="164" fontId="5" fillId="0" borderId="4" xfId="2" applyNumberFormat="1" applyFont="1" applyFill="1" applyBorder="1" applyAlignment="1">
      <alignment horizontal="center" vertical="center" wrapText="1"/>
    </xf>
    <xf numFmtId="0" fontId="5" fillId="0" borderId="0" xfId="2" applyFont="1"/>
    <xf numFmtId="0" fontId="6" fillId="0" borderId="0" xfId="2" applyFont="1"/>
    <xf numFmtId="0" fontId="5" fillId="0" borderId="4" xfId="2" applyFont="1" applyFill="1" applyBorder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/>
    </xf>
    <xf numFmtId="0" fontId="7" fillId="0" borderId="0" xfId="2" applyFont="1"/>
    <xf numFmtId="166" fontId="3" fillId="0" borderId="0" xfId="2" applyNumberFormat="1" applyFont="1"/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/>
    </xf>
    <xf numFmtId="164" fontId="10" fillId="0" borderId="4" xfId="2" applyNumberFormat="1" applyFont="1" applyBorder="1" applyAlignment="1">
      <alignment horizontal="center" vertical="center" wrapText="1"/>
    </xf>
    <xf numFmtId="164" fontId="10" fillId="0" borderId="4" xfId="2" applyNumberFormat="1" applyFont="1" applyFill="1" applyBorder="1" applyAlignment="1">
      <alignment horizontal="center" vertical="center" wrapText="1"/>
    </xf>
    <xf numFmtId="164" fontId="9" fillId="0" borderId="4" xfId="2" applyNumberFormat="1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right" vertical="center" wrapText="1"/>
    </xf>
    <xf numFmtId="164" fontId="9" fillId="2" borderId="4" xfId="2" applyNumberFormat="1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center" vertical="center" wrapText="1"/>
    </xf>
    <xf numFmtId="0" fontId="9" fillId="0" borderId="3" xfId="2" applyFont="1" applyBorder="1" applyAlignment="1">
      <alignment vertical="center"/>
    </xf>
    <xf numFmtId="164" fontId="9" fillId="0" borderId="3" xfId="2" applyNumberFormat="1" applyFont="1" applyBorder="1" applyAlignment="1">
      <alignment vertical="center"/>
    </xf>
    <xf numFmtId="164" fontId="10" fillId="0" borderId="3" xfId="2" applyNumberFormat="1" applyFont="1" applyBorder="1" applyAlignment="1">
      <alignment vertical="center"/>
    </xf>
    <xf numFmtId="164" fontId="10" fillId="0" borderId="4" xfId="2" applyNumberFormat="1" applyFont="1" applyBorder="1" applyAlignment="1">
      <alignment vertical="center"/>
    </xf>
    <xf numFmtId="164" fontId="9" fillId="2" borderId="6" xfId="2" applyNumberFormat="1" applyFont="1" applyFill="1" applyBorder="1" applyAlignment="1">
      <alignment horizontal="center" vertical="center" wrapText="1"/>
    </xf>
    <xf numFmtId="0" fontId="9" fillId="0" borderId="11" xfId="2" applyFont="1" applyBorder="1" applyAlignment="1">
      <alignment vertical="center"/>
    </xf>
    <xf numFmtId="164" fontId="9" fillId="0" borderId="11" xfId="2" applyNumberFormat="1" applyFont="1" applyBorder="1" applyAlignment="1">
      <alignment vertical="center"/>
    </xf>
    <xf numFmtId="0" fontId="13" fillId="0" borderId="0" xfId="2" applyFont="1"/>
    <xf numFmtId="0" fontId="13" fillId="0" borderId="0" xfId="2" applyFont="1" applyAlignment="1">
      <alignment vertical="top"/>
    </xf>
    <xf numFmtId="0" fontId="13" fillId="0" borderId="0" xfId="2" applyFont="1" applyAlignment="1">
      <alignment vertical="center"/>
    </xf>
    <xf numFmtId="0" fontId="8" fillId="0" borderId="8" xfId="2" applyFont="1" applyFill="1" applyBorder="1" applyAlignment="1">
      <alignment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7" fillId="0" borderId="15" xfId="2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horizontal="center" vertical="center" wrapText="1"/>
    </xf>
    <xf numFmtId="0" fontId="18" fillId="0" borderId="6" xfId="2" applyFont="1" applyBorder="1" applyAlignment="1">
      <alignment horizontal="left" vertical="center" wrapText="1"/>
    </xf>
    <xf numFmtId="165" fontId="18" fillId="0" borderId="6" xfId="2" applyNumberFormat="1" applyFont="1" applyBorder="1" applyAlignment="1">
      <alignment vertical="center" wrapText="1"/>
    </xf>
    <xf numFmtId="165" fontId="18" fillId="0" borderId="6" xfId="2" applyNumberFormat="1" applyFont="1" applyBorder="1" applyAlignment="1">
      <alignment horizontal="center" vertical="center" wrapText="1"/>
    </xf>
    <xf numFmtId="165" fontId="18" fillId="0" borderId="5" xfId="2" applyNumberFormat="1" applyFont="1" applyBorder="1" applyAlignment="1">
      <alignment horizontal="center" vertical="center" wrapText="1"/>
    </xf>
    <xf numFmtId="166" fontId="19" fillId="0" borderId="6" xfId="2" applyNumberFormat="1" applyFont="1" applyFill="1" applyBorder="1" applyAlignment="1">
      <alignment horizontal="left" vertical="center" wrapText="1"/>
    </xf>
    <xf numFmtId="0" fontId="18" fillId="0" borderId="16" xfId="2" applyFont="1" applyFill="1" applyBorder="1" applyAlignment="1">
      <alignment horizontal="center" vertical="center" wrapText="1"/>
    </xf>
    <xf numFmtId="0" fontId="18" fillId="0" borderId="16" xfId="2" applyFont="1" applyBorder="1" applyAlignment="1">
      <alignment horizontal="left" vertical="center" wrapText="1"/>
    </xf>
    <xf numFmtId="165" fontId="18" fillId="0" borderId="4" xfId="2" applyNumberFormat="1" applyFont="1" applyBorder="1" applyAlignment="1">
      <alignment horizontal="center" vertical="center" wrapText="1"/>
    </xf>
    <xf numFmtId="165" fontId="18" fillId="0" borderId="3" xfId="2" applyNumberFormat="1" applyFont="1" applyBorder="1" applyAlignment="1">
      <alignment horizontal="center" vertical="center" wrapText="1"/>
    </xf>
    <xf numFmtId="166" fontId="19" fillId="0" borderId="4" xfId="2" applyNumberFormat="1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center" vertical="center" wrapText="1"/>
    </xf>
    <xf numFmtId="0" fontId="15" fillId="4" borderId="12" xfId="2" applyFont="1" applyFill="1" applyBorder="1" applyAlignment="1">
      <alignment horizontal="right" vertical="center"/>
    </xf>
    <xf numFmtId="166" fontId="15" fillId="4" borderId="15" xfId="2" applyNumberFormat="1" applyFont="1" applyFill="1" applyBorder="1" applyAlignment="1">
      <alignment horizontal="center" vertical="center" wrapText="1"/>
    </xf>
    <xf numFmtId="164" fontId="15" fillId="4" borderId="15" xfId="2" applyNumberFormat="1" applyFont="1" applyFill="1" applyBorder="1" applyAlignment="1">
      <alignment horizontal="center" vertical="center" wrapText="1"/>
    </xf>
    <xf numFmtId="164" fontId="15" fillId="4" borderId="17" xfId="2" applyNumberFormat="1" applyFont="1" applyFill="1" applyBorder="1" applyAlignment="1">
      <alignment horizontal="center" vertical="center" wrapText="1"/>
    </xf>
    <xf numFmtId="166" fontId="20" fillId="0" borderId="12" xfId="2" applyNumberFormat="1" applyFont="1" applyFill="1" applyBorder="1" applyAlignment="1">
      <alignment horizontal="right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21" xfId="2" applyFont="1" applyFill="1" applyBorder="1" applyAlignment="1">
      <alignment horizontal="left" vertical="center" wrapText="1"/>
    </xf>
    <xf numFmtId="4" fontId="18" fillId="0" borderId="21" xfId="2" applyNumberFormat="1" applyFont="1" applyFill="1" applyBorder="1" applyAlignment="1">
      <alignment horizontal="center" vertical="center" wrapText="1"/>
    </xf>
    <xf numFmtId="4" fontId="23" fillId="0" borderId="6" xfId="2" applyNumberFormat="1" applyFont="1" applyFill="1" applyBorder="1" applyAlignment="1">
      <alignment horizontal="center" vertical="center" wrapText="1"/>
    </xf>
    <xf numFmtId="4" fontId="18" fillId="0" borderId="4" xfId="2" applyNumberFormat="1" applyFont="1" applyFill="1" applyBorder="1" applyAlignment="1">
      <alignment horizontal="center" vertical="center" wrapText="1"/>
    </xf>
    <xf numFmtId="4" fontId="23" fillId="0" borderId="4" xfId="2" applyNumberFormat="1" applyFont="1" applyFill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 vertical="center" wrapText="1"/>
    </xf>
    <xf numFmtId="4" fontId="18" fillId="0" borderId="6" xfId="2" applyNumberFormat="1" applyFont="1" applyFill="1" applyBorder="1" applyAlignment="1">
      <alignment horizontal="center" vertical="center" wrapText="1"/>
    </xf>
    <xf numFmtId="4" fontId="23" fillId="0" borderId="9" xfId="2" applyNumberFormat="1" applyFont="1" applyFill="1" applyBorder="1" applyAlignment="1">
      <alignment horizontal="center" vertical="center" wrapText="1"/>
    </xf>
    <xf numFmtId="166" fontId="24" fillId="0" borderId="12" xfId="2" applyNumberFormat="1" applyFont="1" applyFill="1" applyBorder="1" applyAlignment="1">
      <alignment horizontal="right" vertical="center" wrapText="1"/>
    </xf>
    <xf numFmtId="165" fontId="18" fillId="0" borderId="4" xfId="2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5" fontId="19" fillId="0" borderId="6" xfId="2" applyNumberFormat="1" applyFont="1" applyFill="1" applyBorder="1" applyAlignment="1">
      <alignment horizontal="left" vertical="center" wrapText="1"/>
    </xf>
    <xf numFmtId="0" fontId="18" fillId="0" borderId="6" xfId="2" applyFont="1" applyFill="1" applyBorder="1" applyAlignment="1">
      <alignment horizontal="left" vertical="center" wrapText="1"/>
    </xf>
    <xf numFmtId="165" fontId="18" fillId="0" borderId="6" xfId="2" applyNumberFormat="1" applyFont="1" applyFill="1" applyBorder="1" applyAlignment="1">
      <alignment horizontal="center" vertical="center" wrapText="1"/>
    </xf>
    <xf numFmtId="165" fontId="18" fillId="0" borderId="5" xfId="2" applyNumberFormat="1" applyFont="1" applyFill="1" applyBorder="1" applyAlignment="1">
      <alignment horizontal="center" vertical="center" wrapText="1"/>
    </xf>
    <xf numFmtId="165" fontId="19" fillId="0" borderId="4" xfId="2" applyNumberFormat="1" applyFont="1" applyFill="1" applyBorder="1" applyAlignment="1">
      <alignment horizontal="left" vertical="center" wrapText="1"/>
    </xf>
    <xf numFmtId="0" fontId="18" fillId="0" borderId="4" xfId="2" applyFont="1" applyFill="1" applyBorder="1" applyAlignment="1">
      <alignment horizontal="left" vertical="center" wrapText="1"/>
    </xf>
    <xf numFmtId="0" fontId="18" fillId="0" borderId="14" xfId="2" applyFont="1" applyFill="1" applyBorder="1" applyAlignment="1">
      <alignment horizontal="center" vertical="center" wrapText="1"/>
    </xf>
    <xf numFmtId="165" fontId="15" fillId="0" borderId="3" xfId="2" applyNumberFormat="1" applyFont="1" applyFill="1" applyBorder="1" applyAlignment="1">
      <alignment horizontal="center" vertical="center" wrapText="1"/>
    </xf>
    <xf numFmtId="165" fontId="15" fillId="0" borderId="4" xfId="2" applyNumberFormat="1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25" fillId="4" borderId="12" xfId="2" applyFont="1" applyFill="1" applyBorder="1" applyAlignment="1">
      <alignment horizontal="left" vertical="center" wrapText="1"/>
    </xf>
    <xf numFmtId="166" fontId="15" fillId="4" borderId="12" xfId="2" applyNumberFormat="1" applyFont="1" applyFill="1" applyBorder="1" applyAlignment="1">
      <alignment horizontal="center" vertical="center" wrapText="1"/>
    </xf>
    <xf numFmtId="164" fontId="15" fillId="4" borderId="12" xfId="2" applyNumberFormat="1" applyFont="1" applyFill="1" applyBorder="1" applyAlignment="1">
      <alignment horizontal="center" vertical="center" wrapText="1"/>
    </xf>
    <xf numFmtId="164" fontId="15" fillId="4" borderId="11" xfId="2" applyNumberFormat="1" applyFont="1" applyFill="1" applyBorder="1" applyAlignment="1">
      <alignment horizontal="center" vertical="center" wrapText="1"/>
    </xf>
    <xf numFmtId="164" fontId="24" fillId="0" borderId="12" xfId="2" applyNumberFormat="1" applyFont="1" applyFill="1" applyBorder="1" applyAlignment="1">
      <alignment horizontal="right" vertical="center" wrapText="1"/>
    </xf>
    <xf numFmtId="165" fontId="19" fillId="0" borderId="6" xfId="2" applyNumberFormat="1" applyFont="1" applyFill="1" applyBorder="1" applyAlignment="1">
      <alignment horizontal="center" vertical="center" wrapText="1"/>
    </xf>
    <xf numFmtId="165" fontId="19" fillId="0" borderId="4" xfId="2" applyNumberFormat="1" applyFont="1" applyFill="1" applyBorder="1" applyAlignment="1">
      <alignment horizontal="center" vertical="center" wrapText="1"/>
    </xf>
    <xf numFmtId="165" fontId="21" fillId="0" borderId="4" xfId="2" applyNumberFormat="1" applyFont="1" applyFill="1" applyBorder="1" applyAlignment="1">
      <alignment horizontal="center" vertical="center" wrapText="1"/>
    </xf>
    <xf numFmtId="165" fontId="21" fillId="0" borderId="3" xfId="2" applyNumberFormat="1" applyFont="1" applyFill="1" applyBorder="1" applyAlignment="1">
      <alignment horizontal="center" vertical="center" wrapText="1"/>
    </xf>
    <xf numFmtId="165" fontId="23" fillId="0" borderId="4" xfId="2" applyNumberFormat="1" applyFont="1" applyFill="1" applyBorder="1" applyAlignment="1">
      <alignment horizontal="center" vertical="center" wrapText="1"/>
    </xf>
    <xf numFmtId="0" fontId="21" fillId="0" borderId="4" xfId="2" applyFont="1" applyFill="1" applyBorder="1" applyAlignment="1">
      <alignment horizontal="center" vertical="center" wrapText="1"/>
    </xf>
    <xf numFmtId="165" fontId="21" fillId="0" borderId="4" xfId="2" applyNumberFormat="1" applyFont="1" applyFill="1" applyBorder="1" applyAlignment="1">
      <alignment horizontal="center" vertical="center"/>
    </xf>
    <xf numFmtId="165" fontId="26" fillId="0" borderId="3" xfId="2" applyNumberFormat="1" applyFont="1" applyFill="1" applyBorder="1" applyAlignment="1">
      <alignment horizontal="center" vertical="center" wrapText="1"/>
    </xf>
    <xf numFmtId="0" fontId="18" fillId="7" borderId="4" xfId="2" applyFont="1" applyFill="1" applyBorder="1" applyAlignment="1">
      <alignment horizontal="center" vertical="center" wrapText="1"/>
    </xf>
    <xf numFmtId="0" fontId="18" fillId="7" borderId="4" xfId="2" applyFont="1" applyFill="1" applyBorder="1" applyAlignment="1">
      <alignment horizontal="left" vertical="center" wrapText="1"/>
    </xf>
    <xf numFmtId="165" fontId="18" fillId="7" borderId="4" xfId="2" applyNumberFormat="1" applyFont="1" applyFill="1" applyBorder="1" applyAlignment="1">
      <alignment horizontal="center" vertical="center" wrapText="1"/>
    </xf>
    <xf numFmtId="165" fontId="19" fillId="0" borderId="4" xfId="2" applyNumberFormat="1" applyFont="1" applyFill="1" applyBorder="1" applyAlignment="1">
      <alignment horizontal="left" vertical="top" wrapText="1"/>
    </xf>
    <xf numFmtId="0" fontId="21" fillId="0" borderId="4" xfId="2" applyFont="1" applyFill="1" applyBorder="1" applyAlignment="1">
      <alignment horizontal="left" vertical="center" wrapText="1"/>
    </xf>
    <xf numFmtId="165" fontId="26" fillId="0" borderId="4" xfId="2" applyNumberFormat="1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 wrapText="1"/>
    </xf>
    <xf numFmtId="0" fontId="26" fillId="0" borderId="0" xfId="2" applyFont="1" applyBorder="1" applyAlignment="1">
      <alignment horizontal="left" vertical="top" wrapText="1"/>
    </xf>
    <xf numFmtId="0" fontId="25" fillId="0" borderId="0" xfId="2" applyFont="1" applyBorder="1" applyAlignment="1">
      <alignment horizontal="left" vertical="center" wrapText="1"/>
    </xf>
    <xf numFmtId="0" fontId="26" fillId="0" borderId="0" xfId="2" applyFont="1" applyFill="1" applyBorder="1" applyAlignment="1">
      <alignment horizontal="left" vertical="center" wrapText="1"/>
    </xf>
    <xf numFmtId="166" fontId="15" fillId="0" borderId="0" xfId="2" applyNumberFormat="1" applyFont="1" applyFill="1" applyBorder="1" applyAlignment="1">
      <alignment horizontal="center" vertical="center" wrapText="1"/>
    </xf>
    <xf numFmtId="0" fontId="13" fillId="0" borderId="0" xfId="2" applyFont="1" applyFill="1"/>
    <xf numFmtId="166" fontId="26" fillId="0" borderId="0" xfId="2" applyNumberFormat="1" applyFont="1" applyFill="1" applyBorder="1" applyAlignment="1">
      <alignment horizontal="center" vertical="center" wrapText="1"/>
    </xf>
    <xf numFmtId="166" fontId="23" fillId="0" borderId="6" xfId="2" applyNumberFormat="1" applyFont="1" applyFill="1" applyBorder="1" applyAlignment="1">
      <alignment horizontal="left" vertical="center" wrapText="1"/>
    </xf>
    <xf numFmtId="165" fontId="13" fillId="0" borderId="0" xfId="2" applyNumberFormat="1" applyFont="1"/>
    <xf numFmtId="0" fontId="2" fillId="6" borderId="19" xfId="2" applyFont="1" applyFill="1" applyBorder="1"/>
    <xf numFmtId="0" fontId="6" fillId="6" borderId="19" xfId="2" applyFont="1" applyFill="1" applyBorder="1" applyAlignment="1">
      <alignment vertical="top"/>
    </xf>
    <xf numFmtId="0" fontId="13" fillId="6" borderId="19" xfId="2" applyFont="1" applyFill="1" applyBorder="1" applyAlignment="1">
      <alignment vertical="center"/>
    </xf>
    <xf numFmtId="0" fontId="13" fillId="6" borderId="19" xfId="2" applyFont="1" applyFill="1" applyBorder="1"/>
    <xf numFmtId="0" fontId="15" fillId="6" borderId="12" xfId="2" applyFont="1" applyFill="1" applyBorder="1" applyAlignment="1">
      <alignment horizontal="right" vertical="center"/>
    </xf>
    <xf numFmtId="166" fontId="27" fillId="6" borderId="19" xfId="2" applyNumberFormat="1" applyFont="1" applyFill="1" applyBorder="1"/>
    <xf numFmtId="166" fontId="13" fillId="0" borderId="0" xfId="2" applyNumberFormat="1" applyFont="1"/>
    <xf numFmtId="164" fontId="13" fillId="0" borderId="0" xfId="2" applyNumberFormat="1" applyFont="1"/>
    <xf numFmtId="0" fontId="13" fillId="0" borderId="0" xfId="2" applyFont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13" fillId="0" borderId="0" xfId="2" applyFont="1" applyBorder="1"/>
    <xf numFmtId="165" fontId="18" fillId="0" borderId="13" xfId="2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18" fillId="0" borderId="0" xfId="2" applyFont="1" applyBorder="1" applyAlignment="1">
      <alignment horizontal="left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left" vertical="center" wrapText="1"/>
    </xf>
    <xf numFmtId="165" fontId="13" fillId="0" borderId="4" xfId="2" applyNumberFormat="1" applyFont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 wrapText="1"/>
    </xf>
    <xf numFmtId="0" fontId="15" fillId="4" borderId="12" xfId="2" applyFont="1" applyFill="1" applyBorder="1" applyAlignment="1">
      <alignment horizontal="center" vertical="center" wrapText="1"/>
    </xf>
    <xf numFmtId="164" fontId="19" fillId="0" borderId="15" xfId="2" applyNumberFormat="1" applyFont="1" applyFill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8" fillId="0" borderId="16" xfId="2" applyFont="1" applyFill="1" applyBorder="1" applyAlignment="1">
      <alignment horizontal="center" vertical="top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right" vertical="center" wrapText="1"/>
    </xf>
    <xf numFmtId="164" fontId="15" fillId="0" borderId="16" xfId="2" applyNumberFormat="1" applyFont="1" applyFill="1" applyBorder="1" applyAlignment="1">
      <alignment horizontal="center" vertical="center" wrapText="1"/>
    </xf>
    <xf numFmtId="164" fontId="19" fillId="0" borderId="16" xfId="2" applyNumberFormat="1" applyFont="1" applyFill="1" applyBorder="1" applyAlignment="1">
      <alignment horizontal="left" vertical="center" wrapText="1"/>
    </xf>
    <xf numFmtId="165" fontId="23" fillId="0" borderId="4" xfId="2" applyNumberFormat="1" applyFont="1" applyFill="1" applyBorder="1" applyAlignment="1">
      <alignment horizontal="left" vertical="center" wrapText="1"/>
    </xf>
    <xf numFmtId="165" fontId="21" fillId="0" borderId="4" xfId="2" applyNumberFormat="1" applyFont="1" applyFill="1" applyBorder="1" applyAlignment="1">
      <alignment horizontal="left" vertical="center" wrapText="1"/>
    </xf>
    <xf numFmtId="165" fontId="21" fillId="0" borderId="9" xfId="2" applyNumberFormat="1" applyFont="1" applyFill="1" applyBorder="1" applyAlignment="1">
      <alignment horizontal="center" vertical="center" wrapText="1"/>
    </xf>
    <xf numFmtId="165" fontId="23" fillId="0" borderId="9" xfId="2" applyNumberFormat="1" applyFont="1" applyFill="1" applyBorder="1" applyAlignment="1">
      <alignment horizontal="left" vertical="center" wrapText="1"/>
    </xf>
    <xf numFmtId="0" fontId="18" fillId="0" borderId="12" xfId="2" applyFont="1" applyFill="1" applyBorder="1" applyAlignment="1">
      <alignment horizontal="center" vertical="center" wrapText="1"/>
    </xf>
    <xf numFmtId="164" fontId="23" fillId="0" borderId="12" xfId="2" applyNumberFormat="1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top" wrapText="1"/>
    </xf>
    <xf numFmtId="0" fontId="18" fillId="0" borderId="0" xfId="2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 wrapText="1"/>
    </xf>
    <xf numFmtId="165" fontId="18" fillId="0" borderId="0" xfId="2" applyNumberFormat="1" applyFont="1" applyFill="1" applyBorder="1" applyAlignment="1">
      <alignment horizontal="left" vertical="center" wrapText="1"/>
    </xf>
    <xf numFmtId="165" fontId="19" fillId="0" borderId="0" xfId="2" applyNumberFormat="1" applyFont="1" applyFill="1" applyBorder="1" applyAlignment="1">
      <alignment horizontal="left" vertical="center" wrapText="1"/>
    </xf>
    <xf numFmtId="165" fontId="18" fillId="0" borderId="4" xfId="2" applyNumberFormat="1" applyFont="1" applyFill="1" applyBorder="1" applyAlignment="1">
      <alignment horizontal="left" vertical="center" wrapText="1"/>
    </xf>
    <xf numFmtId="0" fontId="18" fillId="4" borderId="19" xfId="2" applyFont="1" applyFill="1" applyBorder="1" applyAlignment="1">
      <alignment horizontal="center" vertical="center" wrapText="1"/>
    </xf>
    <xf numFmtId="164" fontId="15" fillId="4" borderId="19" xfId="2" applyNumberFormat="1" applyFont="1" applyFill="1" applyBorder="1" applyAlignment="1">
      <alignment horizontal="left" vertical="center" wrapText="1"/>
    </xf>
    <xf numFmtId="164" fontId="19" fillId="0" borderId="19" xfId="2" applyNumberFormat="1" applyFont="1" applyFill="1" applyBorder="1" applyAlignment="1">
      <alignment horizontal="left" vertical="center" wrapText="1"/>
    </xf>
    <xf numFmtId="164" fontId="19" fillId="0" borderId="12" xfId="2" applyNumberFormat="1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 wrapText="1"/>
    </xf>
    <xf numFmtId="165" fontId="15" fillId="0" borderId="0" xfId="2" applyNumberFormat="1" applyFont="1" applyFill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top" wrapText="1"/>
    </xf>
    <xf numFmtId="165" fontId="21" fillId="0" borderId="4" xfId="2" applyNumberFormat="1" applyFont="1" applyFill="1" applyBorder="1"/>
    <xf numFmtId="165" fontId="23" fillId="0" borderId="4" xfId="2" applyNumberFormat="1" applyFont="1" applyFill="1" applyBorder="1" applyAlignment="1">
      <alignment horizontal="left"/>
    </xf>
    <xf numFmtId="0" fontId="9" fillId="0" borderId="4" xfId="2" applyFont="1" applyFill="1" applyBorder="1" applyAlignment="1">
      <alignment horizontal="left" vertical="top" wrapText="1"/>
    </xf>
    <xf numFmtId="0" fontId="12" fillId="0" borderId="12" xfId="2" applyFont="1" applyBorder="1" applyAlignment="1">
      <alignment horizontal="left" vertical="center" wrapText="1"/>
    </xf>
    <xf numFmtId="0" fontId="11" fillId="0" borderId="12" xfId="2" applyFont="1" applyFill="1" applyBorder="1" applyAlignment="1">
      <alignment horizontal="left" vertical="top" wrapText="1"/>
    </xf>
    <xf numFmtId="0" fontId="26" fillId="0" borderId="12" xfId="2" applyFont="1" applyFill="1" applyBorder="1" applyAlignment="1">
      <alignment horizontal="center" vertical="center" wrapText="1"/>
    </xf>
    <xf numFmtId="0" fontId="26" fillId="4" borderId="12" xfId="2" applyFont="1" applyFill="1" applyBorder="1" applyAlignment="1">
      <alignment horizontal="center" vertical="center" wrapText="1"/>
    </xf>
    <xf numFmtId="165" fontId="19" fillId="0" borderId="24" xfId="2" applyNumberFormat="1" applyFont="1" applyFill="1" applyBorder="1" applyAlignment="1">
      <alignment horizontal="left" vertical="center" wrapText="1"/>
    </xf>
    <xf numFmtId="0" fontId="6" fillId="6" borderId="19" xfId="2" applyFont="1" applyFill="1" applyBorder="1"/>
    <xf numFmtId="0" fontId="13" fillId="6" borderId="19" xfId="2" applyFont="1" applyFill="1" applyBorder="1" applyAlignment="1">
      <alignment horizontal="center" vertical="center"/>
    </xf>
    <xf numFmtId="164" fontId="27" fillId="6" borderId="19" xfId="2" applyNumberFormat="1" applyFont="1" applyFill="1" applyBorder="1"/>
    <xf numFmtId="0" fontId="0" fillId="0" borderId="23" xfId="0" applyBorder="1"/>
    <xf numFmtId="165" fontId="31" fillId="0" borderId="0" xfId="2" applyNumberFormat="1" applyFont="1" applyFill="1" applyAlignment="1">
      <alignment horizontal="left"/>
    </xf>
    <xf numFmtId="165" fontId="13" fillId="0" borderId="0" xfId="2" applyNumberFormat="1" applyFont="1" applyFill="1"/>
    <xf numFmtId="164" fontId="13" fillId="0" borderId="0" xfId="2" applyNumberFormat="1" applyFont="1" applyFill="1"/>
    <xf numFmtId="0" fontId="13" fillId="0" borderId="0" xfId="2" applyFont="1" applyAlignment="1"/>
    <xf numFmtId="0" fontId="14" fillId="0" borderId="8" xfId="2" applyFont="1" applyFill="1" applyBorder="1" applyAlignment="1">
      <alignment vertical="center"/>
    </xf>
    <xf numFmtId="0" fontId="21" fillId="0" borderId="4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top" wrapText="1"/>
    </xf>
    <xf numFmtId="165" fontId="29" fillId="0" borderId="4" xfId="2" applyNumberFormat="1" applyFont="1" applyBorder="1" applyAlignment="1">
      <alignment horizontal="center" vertical="center" wrapText="1"/>
    </xf>
    <xf numFmtId="165" fontId="21" fillId="0" borderId="4" xfId="2" applyNumberFormat="1" applyFont="1" applyBorder="1"/>
    <xf numFmtId="165" fontId="21" fillId="0" borderId="4" xfId="2" applyNumberFormat="1" applyFont="1" applyBorder="1" applyAlignment="1">
      <alignment horizontal="center" vertical="center" wrapText="1"/>
    </xf>
    <xf numFmtId="0" fontId="23" fillId="0" borderId="4" xfId="2" applyNumberFormat="1" applyFont="1" applyFill="1" applyBorder="1" applyAlignment="1">
      <alignment horizontal="left" vertical="center" wrapText="1"/>
    </xf>
    <xf numFmtId="0" fontId="21" fillId="0" borderId="19" xfId="2" applyFont="1" applyBorder="1" applyAlignment="1">
      <alignment horizontal="left" vertical="center" wrapText="1"/>
    </xf>
    <xf numFmtId="0" fontId="21" fillId="0" borderId="19" xfId="2" applyFont="1" applyBorder="1" applyAlignment="1">
      <alignment horizontal="center" vertical="top" wrapText="1"/>
    </xf>
    <xf numFmtId="0" fontId="21" fillId="0" borderId="19" xfId="2" applyFont="1" applyBorder="1" applyAlignment="1">
      <alignment horizontal="center" vertical="center" wrapText="1"/>
    </xf>
    <xf numFmtId="0" fontId="21" fillId="4" borderId="19" xfId="2" applyFont="1" applyFill="1" applyBorder="1" applyAlignment="1">
      <alignment horizontal="center" vertical="center" wrapText="1"/>
    </xf>
    <xf numFmtId="166" fontId="24" fillId="0" borderId="19" xfId="2" applyNumberFormat="1" applyFont="1" applyFill="1" applyBorder="1" applyAlignment="1">
      <alignment horizontal="right" vertical="center" wrapText="1"/>
    </xf>
    <xf numFmtId="0" fontId="9" fillId="0" borderId="12" xfId="2" applyFont="1" applyBorder="1" applyAlignment="1">
      <alignment horizontal="center" vertical="top" wrapText="1"/>
    </xf>
    <xf numFmtId="165" fontId="31" fillId="0" borderId="4" xfId="2" applyNumberFormat="1" applyFont="1" applyFill="1" applyBorder="1" applyAlignment="1">
      <alignment horizontal="left" vertical="center" wrapText="1"/>
    </xf>
    <xf numFmtId="0" fontId="28" fillId="0" borderId="4" xfId="2" applyFont="1" applyBorder="1" applyAlignment="1">
      <alignment horizontal="left" vertical="center" wrapText="1"/>
    </xf>
    <xf numFmtId="0" fontId="18" fillId="0" borderId="12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top" wrapText="1"/>
    </xf>
    <xf numFmtId="0" fontId="15" fillId="0" borderId="9" xfId="2" applyFont="1" applyFill="1" applyBorder="1" applyAlignment="1">
      <alignment horizontal="right" vertical="center"/>
    </xf>
    <xf numFmtId="164" fontId="19" fillId="0" borderId="0" xfId="2" applyNumberFormat="1" applyFont="1" applyFill="1" applyBorder="1" applyAlignment="1">
      <alignment horizontal="left" vertical="center" wrapText="1"/>
    </xf>
    <xf numFmtId="0" fontId="13" fillId="0" borderId="4" xfId="2" applyFont="1" applyBorder="1" applyAlignment="1"/>
    <xf numFmtId="165" fontId="23" fillId="0" borderId="0" xfId="2" applyNumberFormat="1" applyFont="1" applyFill="1" applyAlignment="1">
      <alignment horizontal="left" vertical="center" wrapText="1"/>
    </xf>
    <xf numFmtId="165" fontId="23" fillId="0" borderId="14" xfId="2" applyNumberFormat="1" applyFont="1" applyFill="1" applyBorder="1" applyAlignment="1">
      <alignment horizontal="left" vertical="center" wrapText="1"/>
    </xf>
    <xf numFmtId="165" fontId="21" fillId="0" borderId="0" xfId="2" applyNumberFormat="1" applyFont="1"/>
    <xf numFmtId="0" fontId="21" fillId="0" borderId="16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left" vertical="center" wrapText="1"/>
    </xf>
    <xf numFmtId="165" fontId="18" fillId="0" borderId="9" xfId="2" applyNumberFormat="1" applyFont="1" applyBorder="1" applyAlignment="1">
      <alignment horizontal="center" vertical="center" wrapText="1"/>
    </xf>
    <xf numFmtId="165" fontId="21" fillId="0" borderId="9" xfId="2" applyNumberFormat="1" applyFont="1" applyBorder="1" applyAlignment="1">
      <alignment horizontal="center" vertical="center" wrapText="1"/>
    </xf>
    <xf numFmtId="0" fontId="21" fillId="0" borderId="12" xfId="2" applyFont="1" applyBorder="1" applyAlignment="1">
      <alignment horizontal="left" vertical="center" wrapText="1"/>
    </xf>
    <xf numFmtId="0" fontId="21" fillId="0" borderId="12" xfId="2" applyFont="1" applyBorder="1" applyAlignment="1">
      <alignment horizontal="center" vertical="center" wrapText="1"/>
    </xf>
    <xf numFmtId="0" fontId="21" fillId="0" borderId="9" xfId="2" applyFont="1" applyBorder="1" applyAlignment="1">
      <alignment vertical="center" wrapText="1"/>
    </xf>
    <xf numFmtId="0" fontId="21" fillId="0" borderId="16" xfId="2" applyFont="1" applyBorder="1" applyAlignment="1">
      <alignment vertical="center" wrapText="1"/>
    </xf>
    <xf numFmtId="165" fontId="18" fillId="0" borderId="4" xfId="2" applyNumberFormat="1" applyFont="1" applyBorder="1"/>
    <xf numFmtId="165" fontId="18" fillId="0" borderId="0" xfId="2" applyNumberFormat="1" applyFont="1" applyAlignment="1">
      <alignment vertical="center"/>
    </xf>
    <xf numFmtId="165" fontId="18" fillId="0" borderId="16" xfId="2" applyNumberFormat="1" applyFont="1" applyBorder="1" applyAlignment="1">
      <alignment horizontal="center" vertical="center" wrapText="1"/>
    </xf>
    <xf numFmtId="165" fontId="19" fillId="0" borderId="16" xfId="2" applyNumberFormat="1" applyFont="1" applyFill="1" applyBorder="1" applyAlignment="1">
      <alignment horizontal="left" vertical="center" wrapText="1"/>
    </xf>
    <xf numFmtId="165" fontId="18" fillId="0" borderId="4" xfId="2" applyNumberFormat="1" applyFont="1" applyFill="1" applyBorder="1" applyAlignment="1">
      <alignment horizontal="center" vertical="center"/>
    </xf>
    <xf numFmtId="165" fontId="18" fillId="0" borderId="4" xfId="2" applyNumberFormat="1" applyFont="1" applyBorder="1" applyAlignment="1">
      <alignment horizontal="center" vertical="center"/>
    </xf>
    <xf numFmtId="165" fontId="18" fillId="0" borderId="4" xfId="2" applyNumberFormat="1" applyFont="1" applyBorder="1" applyAlignment="1">
      <alignment vertical="center"/>
    </xf>
    <xf numFmtId="165" fontId="18" fillId="0" borderId="0" xfId="2" applyNumberFormat="1" applyFont="1" applyAlignment="1">
      <alignment horizontal="center" vertical="center"/>
    </xf>
    <xf numFmtId="165" fontId="18" fillId="0" borderId="0" xfId="2" applyNumberFormat="1" applyFont="1"/>
    <xf numFmtId="0" fontId="21" fillId="0" borderId="6" xfId="2" applyFont="1" applyBorder="1" applyAlignment="1">
      <alignment vertical="center" wrapText="1"/>
    </xf>
    <xf numFmtId="165" fontId="18" fillId="0" borderId="4" xfId="2" applyNumberFormat="1" applyFont="1" applyFill="1" applyBorder="1"/>
    <xf numFmtId="0" fontId="21" fillId="0" borderId="15" xfId="2" applyFont="1" applyBorder="1" applyAlignment="1">
      <alignment horizontal="center" vertical="center" wrapText="1"/>
    </xf>
    <xf numFmtId="165" fontId="13" fillId="0" borderId="4" xfId="2" applyNumberFormat="1" applyFont="1" applyBorder="1" applyAlignment="1">
      <alignment horizontal="right" vertical="center"/>
    </xf>
    <xf numFmtId="165" fontId="18" fillId="0" borderId="4" xfId="2" applyNumberFormat="1" applyFont="1" applyBorder="1" applyAlignment="1">
      <alignment horizontal="right" vertical="center" wrapText="1"/>
    </xf>
    <xf numFmtId="165" fontId="13" fillId="0" borderId="0" xfId="2" applyNumberFormat="1" applyFont="1" applyAlignment="1">
      <alignment horizontal="right" vertical="center"/>
    </xf>
    <xf numFmtId="165" fontId="13" fillId="0" borderId="6" xfId="2" applyNumberFormat="1" applyFont="1" applyBorder="1" applyAlignment="1">
      <alignment horizontal="right" vertical="center"/>
    </xf>
    <xf numFmtId="165" fontId="18" fillId="0" borderId="4" xfId="2" applyNumberFormat="1" applyFont="1" applyFill="1" applyBorder="1" applyAlignment="1">
      <alignment horizontal="right" vertical="center" wrapText="1"/>
    </xf>
    <xf numFmtId="165" fontId="21" fillId="0" borderId="4" xfId="2" applyNumberFormat="1" applyFont="1" applyBorder="1" applyAlignment="1">
      <alignment horizontal="right" vertical="center" wrapText="1"/>
    </xf>
    <xf numFmtId="165" fontId="32" fillId="0" borderId="4" xfId="2" applyNumberFormat="1" applyFont="1" applyFill="1" applyBorder="1" applyAlignment="1">
      <alignment horizontal="left" vertical="center" wrapText="1"/>
    </xf>
    <xf numFmtId="165" fontId="19" fillId="0" borderId="25" xfId="2" applyNumberFormat="1" applyFont="1" applyFill="1" applyBorder="1" applyAlignment="1">
      <alignment horizontal="left" vertical="center" wrapText="1"/>
    </xf>
    <xf numFmtId="165" fontId="21" fillId="0" borderId="6" xfId="2" applyNumberFormat="1" applyFont="1" applyBorder="1"/>
    <xf numFmtId="0" fontId="9" fillId="0" borderId="4" xfId="2" applyFont="1" applyBorder="1" applyAlignment="1">
      <alignment horizontal="left" vertical="top" wrapText="1"/>
    </xf>
    <xf numFmtId="0" fontId="11" fillId="0" borderId="12" xfId="2" applyFont="1" applyBorder="1" applyAlignment="1">
      <alignment horizontal="center" vertical="top" wrapText="1"/>
    </xf>
    <xf numFmtId="166" fontId="24" fillId="0" borderId="19" xfId="2" applyNumberFormat="1" applyFont="1" applyFill="1" applyBorder="1" applyAlignment="1">
      <alignment horizontal="center" vertical="center" wrapText="1"/>
    </xf>
    <xf numFmtId="166" fontId="23" fillId="0" borderId="4" xfId="2" applyNumberFormat="1" applyFont="1" applyFill="1" applyBorder="1" applyAlignment="1">
      <alignment horizontal="left" vertical="center" wrapText="1"/>
    </xf>
    <xf numFmtId="0" fontId="9" fillId="0" borderId="9" xfId="2" applyFont="1" applyBorder="1" applyAlignment="1">
      <alignment horizontal="center" vertical="top" wrapText="1"/>
    </xf>
    <xf numFmtId="0" fontId="0" fillId="0" borderId="24" xfId="0" applyBorder="1"/>
    <xf numFmtId="0" fontId="21" fillId="0" borderId="18" xfId="2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31" fillId="0" borderId="0" xfId="2" applyFont="1" applyFill="1" applyAlignment="1">
      <alignment horizontal="left" vertical="center" wrapText="1"/>
    </xf>
    <xf numFmtId="166" fontId="30" fillId="0" borderId="26" xfId="2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right"/>
    </xf>
    <xf numFmtId="0" fontId="18" fillId="0" borderId="4" xfId="2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27" xfId="0" applyNumberFormat="1" applyBorder="1"/>
    <xf numFmtId="0" fontId="0" fillId="0" borderId="27" xfId="0" applyBorder="1"/>
    <xf numFmtId="0" fontId="33" fillId="0" borderId="27" xfId="0" applyFont="1" applyFill="1" applyBorder="1"/>
    <xf numFmtId="0" fontId="34" fillId="0" borderId="0" xfId="0" applyFont="1"/>
    <xf numFmtId="0" fontId="33" fillId="0" borderId="27" xfId="0" applyFont="1" applyFill="1" applyBorder="1" applyAlignment="1">
      <alignment wrapText="1"/>
    </xf>
    <xf numFmtId="0" fontId="18" fillId="0" borderId="9" xfId="2" applyFont="1" applyFill="1" applyBorder="1" applyAlignment="1">
      <alignment horizontal="left" vertical="center" wrapText="1"/>
    </xf>
    <xf numFmtId="165" fontId="18" fillId="0" borderId="9" xfId="2" applyNumberFormat="1" applyFont="1" applyFill="1" applyBorder="1" applyAlignment="1">
      <alignment horizontal="center" vertical="center" wrapText="1"/>
    </xf>
    <xf numFmtId="165" fontId="18" fillId="0" borderId="16" xfId="2" applyNumberFormat="1" applyFont="1" applyBorder="1" applyAlignment="1">
      <alignment vertical="center" wrapText="1"/>
    </xf>
    <xf numFmtId="165" fontId="18" fillId="0" borderId="10" xfId="2" applyNumberFormat="1" applyFont="1" applyFill="1" applyBorder="1" applyAlignment="1">
      <alignment horizontal="center" vertical="center" wrapText="1"/>
    </xf>
    <xf numFmtId="165" fontId="19" fillId="0" borderId="9" xfId="2" applyNumberFormat="1" applyFont="1" applyFill="1" applyBorder="1" applyAlignment="1">
      <alignment horizontal="center" vertical="center" wrapText="1"/>
    </xf>
    <xf numFmtId="0" fontId="35" fillId="0" borderId="0" xfId="2" applyFont="1"/>
    <xf numFmtId="0" fontId="9" fillId="0" borderId="0" xfId="2" applyFont="1"/>
    <xf numFmtId="0" fontId="10" fillId="0" borderId="0" xfId="2" applyFont="1"/>
    <xf numFmtId="0" fontId="15" fillId="2" borderId="4" xfId="2" applyFont="1" applyFill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top" wrapText="1"/>
    </xf>
    <xf numFmtId="164" fontId="36" fillId="0" borderId="4" xfId="2" applyNumberFormat="1" applyFont="1" applyFill="1" applyBorder="1" applyAlignment="1">
      <alignment horizontal="center" vertical="center" wrapText="1"/>
    </xf>
    <xf numFmtId="0" fontId="37" fillId="0" borderId="0" xfId="2" applyFont="1" applyAlignment="1"/>
    <xf numFmtId="0" fontId="37" fillId="0" borderId="0" xfId="2" applyFont="1"/>
    <xf numFmtId="0" fontId="38" fillId="0" borderId="0" xfId="2" applyFont="1"/>
    <xf numFmtId="0" fontId="36" fillId="2" borderId="4" xfId="2" applyFont="1" applyFill="1" applyBorder="1" applyAlignment="1">
      <alignment horizontal="right" vertical="center" wrapText="1"/>
    </xf>
    <xf numFmtId="164" fontId="36" fillId="3" borderId="4" xfId="2" applyNumberFormat="1" applyFont="1" applyFill="1" applyBorder="1" applyAlignment="1">
      <alignment horizontal="center" vertical="center" wrapText="1"/>
    </xf>
    <xf numFmtId="165" fontId="13" fillId="0" borderId="3" xfId="2" applyNumberFormat="1" applyFont="1" applyBorder="1" applyAlignment="1">
      <alignment horizontal="right" vertical="center"/>
    </xf>
    <xf numFmtId="165" fontId="31" fillId="0" borderId="9" xfId="2" applyNumberFormat="1" applyFont="1" applyFill="1" applyBorder="1" applyAlignment="1">
      <alignment horizontal="left" vertical="center" wrapText="1"/>
    </xf>
    <xf numFmtId="165" fontId="31" fillId="0" borderId="27" xfId="2" applyNumberFormat="1" applyFont="1" applyFill="1" applyBorder="1" applyAlignment="1">
      <alignment horizontal="left" vertical="center" wrapText="1"/>
    </xf>
    <xf numFmtId="165" fontId="21" fillId="0" borderId="3" xfId="2" applyNumberFormat="1" applyFont="1" applyBorder="1" applyAlignment="1">
      <alignment horizontal="center" vertical="center" wrapText="1"/>
    </xf>
    <xf numFmtId="165" fontId="23" fillId="0" borderId="6" xfId="2" applyNumberFormat="1" applyFont="1" applyFill="1" applyBorder="1" applyAlignment="1">
      <alignment horizontal="left" vertical="center" wrapText="1"/>
    </xf>
    <xf numFmtId="165" fontId="19" fillId="0" borderId="27" xfId="2" applyNumberFormat="1" applyFont="1" applyFill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/>
    </xf>
    <xf numFmtId="0" fontId="36" fillId="0" borderId="14" xfId="2" applyFont="1" applyFill="1" applyBorder="1" applyAlignment="1">
      <alignment horizontal="right" vertical="center" wrapText="1"/>
    </xf>
    <xf numFmtId="0" fontId="36" fillId="0" borderId="27" xfId="2" applyFont="1" applyBorder="1"/>
    <xf numFmtId="0" fontId="9" fillId="4" borderId="28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vertical="center"/>
    </xf>
    <xf numFmtId="0" fontId="9" fillId="0" borderId="27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 wrapText="1"/>
    </xf>
    <xf numFmtId="166" fontId="9" fillId="2" borderId="4" xfId="2" applyNumberFormat="1" applyFont="1" applyFill="1" applyBorder="1" applyAlignment="1">
      <alignment horizontal="center" vertical="center" wrapText="1"/>
    </xf>
    <xf numFmtId="166" fontId="9" fillId="2" borderId="27" xfId="2" applyNumberFormat="1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left" vertical="center" wrapText="1"/>
    </xf>
    <xf numFmtId="0" fontId="10" fillId="6" borderId="10" xfId="2" applyFont="1" applyFill="1" applyBorder="1" applyAlignment="1">
      <alignment horizontal="center" wrapText="1"/>
    </xf>
    <xf numFmtId="0" fontId="10" fillId="6" borderId="9" xfId="2" applyFont="1" applyFill="1" applyBorder="1" applyAlignment="1">
      <alignment horizontal="center" wrapText="1"/>
    </xf>
    <xf numFmtId="0" fontId="10" fillId="0" borderId="30" xfId="2" applyFont="1" applyBorder="1"/>
    <xf numFmtId="0" fontId="9" fillId="6" borderId="2" xfId="2" applyFont="1" applyFill="1" applyBorder="1" applyAlignment="1">
      <alignment horizontal="right" vertical="center" wrapText="1"/>
    </xf>
    <xf numFmtId="0" fontId="9" fillId="6" borderId="6" xfId="2" applyFont="1" applyFill="1" applyBorder="1" applyAlignment="1">
      <alignment horizontal="center" vertical="top" wrapText="1"/>
    </xf>
    <xf numFmtId="0" fontId="10" fillId="0" borderId="5" xfId="2" applyFont="1" applyBorder="1" applyAlignment="1">
      <alignment vertical="center"/>
    </xf>
    <xf numFmtId="166" fontId="10" fillId="6" borderId="6" xfId="2" applyNumberFormat="1" applyFont="1" applyFill="1" applyBorder="1" applyAlignment="1">
      <alignment horizontal="center" vertical="center" wrapText="1"/>
    </xf>
    <xf numFmtId="166" fontId="10" fillId="0" borderId="6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166" fontId="10" fillId="0" borderId="4" xfId="2" applyNumberFormat="1" applyFont="1" applyBorder="1" applyAlignment="1">
      <alignment horizontal="center" vertical="center" wrapText="1"/>
    </xf>
    <xf numFmtId="165" fontId="1" fillId="0" borderId="0" xfId="1"/>
    <xf numFmtId="4" fontId="0" fillId="0" borderId="0" xfId="0" applyNumberFormat="1" applyFill="1" applyBorder="1"/>
    <xf numFmtId="4" fontId="0" fillId="0" borderId="27" xfId="0" applyNumberFormat="1" applyFill="1" applyBorder="1"/>
    <xf numFmtId="0" fontId="41" fillId="0" borderId="27" xfId="0" applyFont="1" applyBorder="1"/>
    <xf numFmtId="0" fontId="41" fillId="0" borderId="0" xfId="0" applyFont="1"/>
    <xf numFmtId="0" fontId="43" fillId="0" borderId="0" xfId="0" applyFont="1"/>
    <xf numFmtId="4" fontId="0" fillId="0" borderId="31" xfId="0" applyNumberFormat="1" applyFill="1" applyBorder="1"/>
    <xf numFmtId="4" fontId="0" fillId="0" borderId="31" xfId="0" applyNumberFormat="1" applyFont="1" applyBorder="1"/>
    <xf numFmtId="4" fontId="39" fillId="0" borderId="31" xfId="0" applyNumberFormat="1" applyFont="1" applyBorder="1"/>
    <xf numFmtId="165" fontId="1" fillId="0" borderId="27" xfId="1" applyBorder="1"/>
    <xf numFmtId="0" fontId="41" fillId="9" borderId="27" xfId="0" applyFont="1" applyFill="1" applyBorder="1"/>
    <xf numFmtId="0" fontId="42" fillId="9" borderId="27" xfId="0" applyFont="1" applyFill="1" applyBorder="1" applyAlignment="1">
      <alignment wrapText="1"/>
    </xf>
    <xf numFmtId="4" fontId="41" fillId="9" borderId="27" xfId="0" applyNumberFormat="1" applyFont="1" applyFill="1" applyBorder="1"/>
    <xf numFmtId="4" fontId="41" fillId="9" borderId="31" xfId="0" applyNumberFormat="1" applyFont="1" applyFill="1" applyBorder="1"/>
    <xf numFmtId="165" fontId="1" fillId="9" borderId="27" xfId="1" applyFill="1" applyBorder="1"/>
    <xf numFmtId="0" fontId="42" fillId="9" borderId="27" xfId="0" applyFont="1" applyFill="1" applyBorder="1"/>
    <xf numFmtId="0" fontId="0" fillId="9" borderId="27" xfId="0" applyFill="1" applyBorder="1"/>
    <xf numFmtId="0" fontId="33" fillId="9" borderId="27" xfId="0" applyFont="1" applyFill="1" applyBorder="1" applyAlignment="1">
      <alignment wrapText="1"/>
    </xf>
    <xf numFmtId="0" fontId="42" fillId="8" borderId="0" xfId="0" applyFont="1" applyFill="1" applyBorder="1" applyAlignment="1">
      <alignment wrapText="1"/>
    </xf>
    <xf numFmtId="4" fontId="41" fillId="8" borderId="0" xfId="0" applyNumberFormat="1" applyFont="1" applyFill="1"/>
    <xf numFmtId="0" fontId="41" fillId="8" borderId="0" xfId="0" applyFont="1" applyFill="1"/>
    <xf numFmtId="4" fontId="0" fillId="10" borderId="27" xfId="0" applyNumberFormat="1" applyFill="1" applyBorder="1"/>
    <xf numFmtId="4" fontId="0" fillId="10" borderId="31" xfId="0" applyNumberFormat="1" applyFill="1" applyBorder="1"/>
    <xf numFmtId="0" fontId="0" fillId="9" borderId="0" xfId="0" applyFill="1"/>
    <xf numFmtId="0" fontId="9" fillId="0" borderId="27" xfId="2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horizontal="center" vertical="center" wrapText="1"/>
    </xf>
    <xf numFmtId="0" fontId="9" fillId="2" borderId="28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5" borderId="14" xfId="2" applyFont="1" applyFill="1" applyBorder="1" applyAlignment="1">
      <alignment horizontal="center" vertical="center" wrapText="1"/>
    </xf>
    <xf numFmtId="0" fontId="9" fillId="5" borderId="4" xfId="2" applyFont="1" applyFill="1" applyBorder="1" applyAlignment="1">
      <alignment horizontal="center" vertical="center" wrapText="1"/>
    </xf>
    <xf numFmtId="0" fontId="16" fillId="0" borderId="2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top" wrapText="1"/>
    </xf>
    <xf numFmtId="0" fontId="17" fillId="0" borderId="22" xfId="2" applyFont="1" applyFill="1" applyBorder="1" applyAlignment="1">
      <alignment horizontal="center" vertical="center" wrapText="1"/>
    </xf>
    <xf numFmtId="0" fontId="22" fillId="6" borderId="15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top" wrapText="1"/>
    </xf>
    <xf numFmtId="0" fontId="25" fillId="0" borderId="15" xfId="2" applyFont="1" applyFill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0" fontId="16" fillId="0" borderId="15" xfId="2" applyFont="1" applyFill="1" applyBorder="1" applyAlignment="1">
      <alignment horizontal="center" vertical="center" wrapText="1"/>
    </xf>
    <xf numFmtId="0" fontId="17" fillId="0" borderId="15" xfId="2" applyFont="1" applyFill="1" applyBorder="1" applyAlignment="1">
      <alignment horizontal="center" vertical="center" wrapText="1"/>
    </xf>
    <xf numFmtId="0" fontId="22" fillId="6" borderId="20" xfId="2" applyFont="1" applyFill="1" applyBorder="1" applyAlignment="1">
      <alignment horizontal="center" vertical="center" wrapText="1"/>
    </xf>
    <xf numFmtId="0" fontId="17" fillId="0" borderId="20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top" wrapText="1"/>
    </xf>
    <xf numFmtId="0" fontId="18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top" wrapText="1"/>
    </xf>
    <xf numFmtId="0" fontId="12" fillId="0" borderId="12" xfId="2" applyFont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18" fillId="0" borderId="20" xfId="2" applyFont="1" applyBorder="1" applyAlignment="1">
      <alignment horizontal="center" vertical="center" wrapText="1"/>
    </xf>
    <xf numFmtId="0" fontId="18" fillId="0" borderId="21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 wrapText="1"/>
    </xf>
    <xf numFmtId="0" fontId="18" fillId="2" borderId="4" xfId="2" applyFont="1" applyFill="1" applyBorder="1" applyAlignment="1">
      <alignment horizontal="center" vertical="center" wrapText="1"/>
    </xf>
    <xf numFmtId="166" fontId="10" fillId="6" borderId="2" xfId="2" applyNumberFormat="1" applyFont="1" applyFill="1" applyBorder="1" applyAlignment="1">
      <alignment horizontal="center" vertical="center" wrapText="1"/>
    </xf>
    <xf numFmtId="0" fontId="2" fillId="0" borderId="27" xfId="2" applyFont="1" applyBorder="1"/>
  </cellXfs>
  <cellStyles count="4">
    <cellStyle name="Euro" xfId="3"/>
    <cellStyle name="Excel Built-in Normal" xfId="2"/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990099"/>
      <rgbColor rgb="00008080"/>
      <rgbColor rgb="00C0C0C0"/>
      <rgbColor rgb="00808080"/>
      <rgbColor rgb="009999FF"/>
      <rgbColor rgb="00FF420E"/>
      <rgbColor rgb="00FFCCCC"/>
      <rgbColor rgb="00CCFFFF"/>
      <rgbColor rgb="00660066"/>
      <rgbColor rgb="00CC6699"/>
      <rgbColor rgb="000066CC"/>
      <rgbColor rgb="00CCCCCC"/>
      <rgbColor rgb="00000080"/>
      <rgbColor rgb="00FF00CC"/>
      <rgbColor rgb="00CCFF00"/>
      <rgbColor rgb="0000FFFF"/>
      <rgbColor rgb="00CC00CC"/>
      <rgbColor rgb="00800000"/>
      <rgbColor rgb="00008080"/>
      <rgbColor rgb="000000FF"/>
      <rgbColor rgb="0000CCFF"/>
      <rgbColor rgb="00DDDDDD"/>
      <rgbColor rgb="00CCFFCC"/>
      <rgbColor rgb="00FFFF99"/>
      <rgbColor rgb="00CCFF66"/>
      <rgbColor rgb="00E6B9B8"/>
      <rgbColor rgb="00CC99FF"/>
      <rgbColor rgb="00FFCC99"/>
      <rgbColor rgb="003366FF"/>
      <rgbColor rgb="0033CCCC"/>
      <rgbColor rgb="00FFD320"/>
      <rgbColor rgb="00FFCC00"/>
      <rgbColor rgb="00FF950E"/>
      <rgbColor rgb="00FF6600"/>
      <rgbColor rgb="00666699"/>
      <rgbColor rgb="00969696"/>
      <rgbColor rgb="00003366"/>
      <rgbColor rgb="00339966"/>
      <rgbColor rgb="00003300"/>
      <rgbColor rgb="00333300"/>
      <rgbColor rgb="00FF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K61"/>
  <sheetViews>
    <sheetView tabSelected="1" topLeftCell="A43" workbookViewId="0">
      <selection activeCell="B62" sqref="B62"/>
    </sheetView>
  </sheetViews>
  <sheetFormatPr defaultRowHeight="12" x14ac:dyDescent="0.2"/>
  <cols>
    <col min="1" max="1" width="4.85546875" style="1" customWidth="1"/>
    <col min="2" max="2" width="59.85546875" style="1" customWidth="1"/>
    <col min="3" max="3" width="14.5703125" style="1" customWidth="1"/>
    <col min="4" max="4" width="14.7109375" style="1" customWidth="1"/>
    <col min="5" max="5" width="13.85546875" style="1" customWidth="1"/>
    <col min="6" max="6" width="16.140625" style="1" customWidth="1"/>
    <col min="7" max="7" width="17.85546875" style="2" customWidth="1"/>
    <col min="8" max="8" width="6.28515625" style="1" customWidth="1"/>
    <col min="9" max="9" width="15.7109375" style="1" customWidth="1"/>
    <col min="10" max="16384" width="9.140625" style="1"/>
  </cols>
  <sheetData>
    <row r="1" spans="1:10" ht="23.25" x14ac:dyDescent="0.35">
      <c r="A1" s="3"/>
      <c r="B1" s="247" t="s">
        <v>365</v>
      </c>
      <c r="C1" s="3"/>
      <c r="D1" s="3"/>
      <c r="E1" s="3"/>
      <c r="F1" s="3"/>
      <c r="G1" s="4"/>
      <c r="H1" s="3"/>
      <c r="I1" s="3"/>
      <c r="J1" s="3"/>
    </row>
    <row r="2" spans="1:10" ht="20.25" x14ac:dyDescent="0.3">
      <c r="A2" s="3"/>
      <c r="B2" s="5"/>
      <c r="C2" s="3"/>
      <c r="D2" s="3"/>
      <c r="E2" s="3"/>
      <c r="F2" s="3"/>
      <c r="G2" s="4"/>
      <c r="H2" s="3"/>
      <c r="I2" s="3"/>
      <c r="J2" s="3"/>
    </row>
    <row r="3" spans="1:10" ht="15.75" customHeight="1" x14ac:dyDescent="0.2">
      <c r="A3" s="3"/>
      <c r="B3" s="3"/>
      <c r="C3" s="6"/>
      <c r="D3" s="3"/>
      <c r="E3" s="3"/>
      <c r="F3" s="3"/>
      <c r="G3" s="4"/>
      <c r="H3" s="3"/>
      <c r="I3" s="3"/>
      <c r="J3" s="3"/>
    </row>
    <row r="4" spans="1:10" ht="24.75" customHeight="1" x14ac:dyDescent="0.2">
      <c r="A4" s="312">
        <v>1</v>
      </c>
      <c r="B4" s="312" t="s">
        <v>0</v>
      </c>
      <c r="C4" s="313" t="s">
        <v>1</v>
      </c>
      <c r="D4" s="315" t="s">
        <v>2</v>
      </c>
      <c r="E4" s="315"/>
      <c r="F4" s="315"/>
      <c r="G4" s="4"/>
      <c r="H4" s="3"/>
      <c r="I4" s="3"/>
      <c r="J4" s="3"/>
    </row>
    <row r="5" spans="1:10" ht="20.25" customHeight="1" x14ac:dyDescent="0.2">
      <c r="A5" s="312"/>
      <c r="B5" s="312"/>
      <c r="C5" s="314"/>
      <c r="D5" s="14" t="s">
        <v>3</v>
      </c>
      <c r="E5" s="15" t="s">
        <v>4</v>
      </c>
      <c r="F5" s="15" t="s">
        <v>5</v>
      </c>
      <c r="G5" s="4"/>
      <c r="H5" s="3"/>
      <c r="I5" s="3"/>
      <c r="J5" s="3"/>
    </row>
    <row r="6" spans="1:10" x14ac:dyDescent="0.2">
      <c r="A6" s="3"/>
      <c r="B6" s="265" t="s">
        <v>6</v>
      </c>
      <c r="C6" s="17">
        <f>DGR1_600!F8</f>
        <v>150000</v>
      </c>
      <c r="D6" s="17">
        <f>DGR1_600!G8</f>
        <v>0</v>
      </c>
      <c r="E6" s="17">
        <f>DGR1_600!H8</f>
        <v>150000</v>
      </c>
      <c r="F6" s="17">
        <f>DGR1_600!I8</f>
        <v>0</v>
      </c>
      <c r="G6" s="4"/>
      <c r="H6" s="3"/>
      <c r="I6" s="3"/>
      <c r="J6" s="3"/>
    </row>
    <row r="7" spans="1:10" x14ac:dyDescent="0.2">
      <c r="A7" s="3"/>
      <c r="B7" s="16" t="s">
        <v>7</v>
      </c>
      <c r="C7" s="17">
        <v>0</v>
      </c>
      <c r="D7" s="17">
        <v>0</v>
      </c>
      <c r="E7" s="17">
        <v>0</v>
      </c>
      <c r="F7" s="17">
        <v>0</v>
      </c>
      <c r="G7" s="4"/>
      <c r="H7" s="3"/>
      <c r="I7" s="3"/>
      <c r="J7" s="3"/>
    </row>
    <row r="8" spans="1:10" x14ac:dyDescent="0.2">
      <c r="A8" s="3"/>
      <c r="B8" s="16" t="s">
        <v>8</v>
      </c>
      <c r="C8" s="17">
        <f>DGR1_600!F12</f>
        <v>280066.68</v>
      </c>
      <c r="D8" s="17">
        <f>DGR1_600!G12</f>
        <v>130066.68</v>
      </c>
      <c r="E8" s="17">
        <f>DGR1_600!H12</f>
        <v>150000</v>
      </c>
      <c r="F8" s="17">
        <f>DGR1_600!I12</f>
        <v>0</v>
      </c>
      <c r="G8" s="4"/>
      <c r="H8" s="3"/>
      <c r="I8" s="3"/>
      <c r="J8" s="3"/>
    </row>
    <row r="9" spans="1:10" x14ac:dyDescent="0.2">
      <c r="A9" s="3"/>
      <c r="B9" s="16" t="s">
        <v>9</v>
      </c>
      <c r="C9" s="18">
        <f>DGR1_600!F24</f>
        <v>1614000</v>
      </c>
      <c r="D9" s="18">
        <f>DGR1_600!G24</f>
        <v>60000</v>
      </c>
      <c r="E9" s="18">
        <f>DGR1_600!H24</f>
        <v>854000</v>
      </c>
      <c r="F9" s="18">
        <f>DGR1_600!I24</f>
        <v>700000</v>
      </c>
      <c r="G9" s="4"/>
      <c r="H9" s="3"/>
      <c r="I9" s="3"/>
      <c r="J9" s="3"/>
    </row>
    <row r="10" spans="1:10" x14ac:dyDescent="0.2">
      <c r="A10" s="3"/>
      <c r="B10" s="16" t="s">
        <v>10</v>
      </c>
      <c r="C10" s="18">
        <f>DGR1_600!F30</f>
        <v>220000</v>
      </c>
      <c r="D10" s="18">
        <f>DGR1_600!G30</f>
        <v>50000</v>
      </c>
      <c r="E10" s="18">
        <f>DGR1_600!H30</f>
        <v>170000</v>
      </c>
      <c r="F10" s="18">
        <f>DGR1_600!I30</f>
        <v>0</v>
      </c>
      <c r="G10" s="4"/>
      <c r="H10" s="3"/>
      <c r="I10" s="3"/>
      <c r="J10" s="3"/>
    </row>
    <row r="11" spans="1:10" x14ac:dyDescent="0.2">
      <c r="A11" s="3"/>
      <c r="B11" s="16" t="s">
        <v>11</v>
      </c>
      <c r="C11" s="18">
        <f>DGR1_600!F36</f>
        <v>1929983.44</v>
      </c>
      <c r="D11" s="18">
        <f>DGR1_600!G36</f>
        <v>366614.8</v>
      </c>
      <c r="E11" s="18">
        <f>DGR1_600!H36</f>
        <v>1563368.6400000001</v>
      </c>
      <c r="F11" s="19">
        <f>DGR1_600!I36</f>
        <v>0</v>
      </c>
      <c r="G11" s="4"/>
      <c r="H11" s="3"/>
      <c r="I11" s="3"/>
      <c r="J11" s="3"/>
    </row>
    <row r="12" spans="1:10" x14ac:dyDescent="0.2">
      <c r="A12" s="3"/>
      <c r="B12" s="16" t="s">
        <v>12</v>
      </c>
      <c r="C12" s="18">
        <f>DGR1_600!F39</f>
        <v>700000</v>
      </c>
      <c r="D12" s="18">
        <f>DGR1_600!G39</f>
        <v>0</v>
      </c>
      <c r="E12" s="18">
        <f>DGR1_600!H39</f>
        <v>0</v>
      </c>
      <c r="F12" s="18">
        <f>DGR1_600!I39</f>
        <v>700000</v>
      </c>
      <c r="G12" s="4"/>
      <c r="H12" s="3"/>
      <c r="I12" s="3"/>
      <c r="J12" s="3"/>
    </row>
    <row r="13" spans="1:10" s="9" customFormat="1" x14ac:dyDescent="0.2">
      <c r="A13" s="8"/>
      <c r="B13" s="20" t="s">
        <v>366</v>
      </c>
      <c r="C13" s="21">
        <f>SUM(C6:C12)</f>
        <v>4894050.1199999992</v>
      </c>
      <c r="D13" s="21">
        <f t="shared" ref="D13:F13" si="0">SUM(D6:D12)</f>
        <v>606681.48</v>
      </c>
      <c r="E13" s="21">
        <f t="shared" si="0"/>
        <v>2887368.64</v>
      </c>
      <c r="F13" s="21">
        <f t="shared" si="0"/>
        <v>1400000</v>
      </c>
      <c r="G13" s="4"/>
      <c r="H13" s="8"/>
      <c r="I13" s="8"/>
      <c r="J13" s="8"/>
    </row>
    <row r="14" spans="1:10" s="9" customFormat="1" x14ac:dyDescent="0.2">
      <c r="A14" s="8"/>
      <c r="B14" s="10"/>
      <c r="C14" s="7"/>
      <c r="D14" s="7"/>
      <c r="E14" s="7"/>
      <c r="F14" s="7"/>
      <c r="G14" s="4"/>
      <c r="H14" s="8"/>
      <c r="I14" s="8"/>
      <c r="J14" s="8"/>
    </row>
    <row r="15" spans="1:10" s="256" customFormat="1" x14ac:dyDescent="0.2">
      <c r="A15" s="267" t="s">
        <v>14</v>
      </c>
      <c r="B15" s="266" t="s">
        <v>15</v>
      </c>
      <c r="C15" s="253">
        <v>750000</v>
      </c>
      <c r="D15" s="253">
        <v>750000</v>
      </c>
      <c r="E15" s="253">
        <v>0</v>
      </c>
      <c r="F15" s="253">
        <v>0</v>
      </c>
      <c r="G15" s="254"/>
      <c r="H15" s="255"/>
      <c r="I15" s="255"/>
      <c r="J15" s="255"/>
    </row>
    <row r="16" spans="1:10" s="256" customFormat="1" x14ac:dyDescent="0.2">
      <c r="A16" s="255"/>
      <c r="B16" s="257" t="s">
        <v>13</v>
      </c>
      <c r="C16" s="258">
        <v>750000</v>
      </c>
      <c r="D16" s="258">
        <v>750000</v>
      </c>
      <c r="E16" s="258">
        <v>0</v>
      </c>
      <c r="F16" s="258">
        <v>0</v>
      </c>
      <c r="G16" s="254"/>
      <c r="H16" s="255"/>
      <c r="I16" s="255"/>
      <c r="J16" s="255"/>
    </row>
    <row r="17" spans="1:10" s="9" customFormat="1" x14ac:dyDescent="0.2">
      <c r="A17" s="8"/>
      <c r="B17" s="10"/>
      <c r="C17" s="10"/>
      <c r="D17" s="10"/>
      <c r="E17" s="10"/>
      <c r="F17" s="7"/>
      <c r="G17" s="254"/>
      <c r="H17" s="255"/>
      <c r="I17" s="255"/>
      <c r="J17" s="8"/>
    </row>
    <row r="18" spans="1:10" x14ac:dyDescent="0.2">
      <c r="A18" s="3"/>
      <c r="B18" s="3"/>
      <c r="C18" s="3"/>
      <c r="D18" s="3"/>
      <c r="E18" s="3"/>
      <c r="F18" s="3"/>
      <c r="G18" s="254"/>
      <c r="H18" s="255"/>
      <c r="I18" s="255"/>
      <c r="J18" s="3"/>
    </row>
    <row r="19" spans="1:10" ht="38.25" customHeight="1" x14ac:dyDescent="0.2">
      <c r="A19" s="270">
        <v>2</v>
      </c>
      <c r="B19" s="270" t="s">
        <v>16</v>
      </c>
      <c r="C19" s="268" t="s">
        <v>1</v>
      </c>
      <c r="D19" s="22" t="s">
        <v>3</v>
      </c>
      <c r="E19" s="23" t="s">
        <v>4</v>
      </c>
      <c r="F19" s="22" t="s">
        <v>5</v>
      </c>
      <c r="G19" s="254"/>
      <c r="H19" s="255"/>
      <c r="I19" s="255"/>
      <c r="J19" s="3"/>
    </row>
    <row r="20" spans="1:10" ht="15" customHeight="1" x14ac:dyDescent="0.2">
      <c r="A20" s="249"/>
      <c r="B20" s="269" t="s">
        <v>17</v>
      </c>
      <c r="C20" s="26">
        <f>'sicurezza antincendio'!F20</f>
        <v>846584.72</v>
      </c>
      <c r="D20" s="26">
        <f>'sicurezza antincendio'!G20</f>
        <v>66584.72</v>
      </c>
      <c r="E20" s="26">
        <f>'sicurezza antincendio'!H20</f>
        <v>780000</v>
      </c>
      <c r="F20" s="26">
        <f>'sicurezza antincendio'!I20</f>
        <v>0</v>
      </c>
      <c r="G20" s="254"/>
      <c r="H20" s="255"/>
      <c r="I20" s="255"/>
      <c r="J20" s="3"/>
    </row>
    <row r="21" spans="1:10" ht="15" customHeight="1" x14ac:dyDescent="0.2">
      <c r="A21" s="249"/>
      <c r="B21" s="24" t="s">
        <v>18</v>
      </c>
      <c r="C21" s="26">
        <f>'sicurezza antincendio'!F27</f>
        <v>299800</v>
      </c>
      <c r="D21" s="26">
        <f>'sicurezza antincendio'!G27</f>
        <v>46000</v>
      </c>
      <c r="E21" s="26">
        <f>'sicurezza antincendio'!H27</f>
        <v>238800</v>
      </c>
      <c r="F21" s="26">
        <f>'sicurezza antincendio'!I27</f>
        <v>15000</v>
      </c>
      <c r="G21" s="254"/>
      <c r="H21" s="255"/>
      <c r="I21" s="255"/>
      <c r="J21" s="3"/>
    </row>
    <row r="22" spans="1:10" ht="15" customHeight="1" x14ac:dyDescent="0.2">
      <c r="A22" s="249"/>
      <c r="B22" s="24" t="s">
        <v>19</v>
      </c>
      <c r="C22" s="26">
        <f>'sicurezza antincendio'!F41</f>
        <v>2533191.84</v>
      </c>
      <c r="D22" s="26">
        <f>'sicurezza antincendio'!G41</f>
        <v>124141.84</v>
      </c>
      <c r="E22" s="26">
        <f>'sicurezza antincendio'!H41</f>
        <v>1949050</v>
      </c>
      <c r="F22" s="26">
        <f>'sicurezza antincendio'!I41</f>
        <v>460000</v>
      </c>
      <c r="G22" s="254"/>
      <c r="H22" s="255"/>
      <c r="I22" s="255"/>
      <c r="J22" s="3"/>
    </row>
    <row r="23" spans="1:10" ht="15" customHeight="1" x14ac:dyDescent="0.2">
      <c r="A23" s="249"/>
      <c r="B23" s="24" t="s">
        <v>20</v>
      </c>
      <c r="C23" s="26">
        <f>'sicurezza antincendio'!F58</f>
        <v>866000</v>
      </c>
      <c r="D23" s="26">
        <f>'sicurezza antincendio'!G58</f>
        <v>151000</v>
      </c>
      <c r="E23" s="26">
        <f>'sicurezza antincendio'!H58</f>
        <v>715000</v>
      </c>
      <c r="F23" s="26">
        <f>'sicurezza antincendio'!I58</f>
        <v>0</v>
      </c>
      <c r="G23" s="254"/>
      <c r="H23" s="255"/>
      <c r="I23" s="255"/>
      <c r="J23" s="3"/>
    </row>
    <row r="24" spans="1:10" ht="15" customHeight="1" x14ac:dyDescent="0.2">
      <c r="A24" s="249"/>
      <c r="B24" s="24" t="s">
        <v>21</v>
      </c>
      <c r="C24" s="26">
        <f>'sicurezza antincendio'!F67</f>
        <v>152000</v>
      </c>
      <c r="D24" s="26">
        <f>'sicurezza antincendio'!G67</f>
        <v>21000</v>
      </c>
      <c r="E24" s="26">
        <f>'sicurezza antincendio'!H67</f>
        <v>131000</v>
      </c>
      <c r="F24" s="26">
        <f>'sicurezza antincendio'!I67</f>
        <v>0</v>
      </c>
      <c r="G24" s="254"/>
      <c r="H24" s="255"/>
      <c r="I24" s="255"/>
      <c r="J24" s="3"/>
    </row>
    <row r="25" spans="1:10" ht="15" customHeight="1" x14ac:dyDescent="0.2">
      <c r="A25" s="249"/>
      <c r="B25" s="24" t="s">
        <v>22</v>
      </c>
      <c r="C25" s="26">
        <f>'sicurezza antincendio'!F87</f>
        <v>990000</v>
      </c>
      <c r="D25" s="26">
        <f>'sicurezza antincendio'!G87</f>
        <v>62000</v>
      </c>
      <c r="E25" s="26">
        <f>'sicurezza antincendio'!H87</f>
        <v>578000</v>
      </c>
      <c r="F25" s="26">
        <f>'sicurezza antincendio'!I87</f>
        <v>350000</v>
      </c>
      <c r="G25" s="254"/>
      <c r="H25" s="255"/>
      <c r="I25" s="255"/>
      <c r="J25" s="3"/>
    </row>
    <row r="26" spans="1:10" s="9" customFormat="1" x14ac:dyDescent="0.2">
      <c r="A26" s="248"/>
      <c r="B26" s="20" t="s">
        <v>366</v>
      </c>
      <c r="C26" s="28">
        <f>SUM(C20:C25)</f>
        <v>5687576.5599999996</v>
      </c>
      <c r="D26" s="28">
        <f>SUM(D20:D25)</f>
        <v>470726.56</v>
      </c>
      <c r="E26" s="28">
        <f>SUM(E20:E25)</f>
        <v>4391850</v>
      </c>
      <c r="F26" s="28">
        <f>SUM(F20:F25)</f>
        <v>825000</v>
      </c>
      <c r="G26" s="254"/>
      <c r="H26" s="255"/>
      <c r="I26" s="255"/>
      <c r="J26" s="8"/>
    </row>
    <row r="27" spans="1:10" x14ac:dyDescent="0.2">
      <c r="A27" s="3"/>
      <c r="B27" s="3"/>
      <c r="C27" s="3"/>
      <c r="D27" s="3"/>
      <c r="E27" s="3"/>
      <c r="F27" s="3"/>
      <c r="G27" s="254"/>
      <c r="H27" s="255"/>
      <c r="I27" s="255"/>
      <c r="J27" s="3"/>
    </row>
    <row r="28" spans="1:10" ht="15" customHeight="1" x14ac:dyDescent="0.2">
      <c r="A28" s="271">
        <v>3</v>
      </c>
      <c r="B28" s="272" t="s">
        <v>23</v>
      </c>
      <c r="C28" s="316" t="s">
        <v>1</v>
      </c>
      <c r="D28" s="317" t="s">
        <v>3</v>
      </c>
      <c r="E28" s="317" t="s">
        <v>4</v>
      </c>
      <c r="F28" s="317" t="s">
        <v>5</v>
      </c>
      <c r="G28" s="254"/>
      <c r="H28" s="255"/>
      <c r="I28" s="255"/>
      <c r="J28" s="3"/>
    </row>
    <row r="29" spans="1:10" ht="27.75" customHeight="1" x14ac:dyDescent="0.2">
      <c r="A29" s="3"/>
      <c r="B29" s="273" t="s">
        <v>24</v>
      </c>
      <c r="C29" s="316"/>
      <c r="D29" s="317"/>
      <c r="E29" s="317"/>
      <c r="F29" s="317"/>
      <c r="G29" s="254"/>
      <c r="H29" s="255"/>
      <c r="I29" s="255"/>
      <c r="J29" s="3"/>
    </row>
    <row r="30" spans="1:10" ht="14.25" customHeight="1" x14ac:dyDescent="0.2">
      <c r="A30" s="3"/>
      <c r="B30" s="269" t="s">
        <v>25</v>
      </c>
      <c r="C30" s="25">
        <f>'sicurezza strutture'!F139</f>
        <v>145851.6</v>
      </c>
      <c r="D30" s="25">
        <f>'sicurezza strutture'!G139</f>
        <v>145851.6</v>
      </c>
      <c r="E30" s="25">
        <f>'sicurezza strutture'!H139</f>
        <v>0</v>
      </c>
      <c r="F30" s="25">
        <f>'sicurezza strutture'!I139</f>
        <v>0</v>
      </c>
      <c r="G30" s="254"/>
      <c r="H30" s="255"/>
      <c r="I30" s="255"/>
      <c r="J30" s="3"/>
    </row>
    <row r="31" spans="1:10" ht="14.25" customHeight="1" x14ac:dyDescent="0.2">
      <c r="A31" s="3"/>
      <c r="B31" s="24" t="s">
        <v>26</v>
      </c>
      <c r="C31" s="25">
        <f>'sicurezza strutture'!F8</f>
        <v>75000</v>
      </c>
      <c r="D31" s="25">
        <f>'sicurezza strutture'!G8</f>
        <v>0</v>
      </c>
      <c r="E31" s="25">
        <f>'sicurezza strutture'!H8</f>
        <v>75000</v>
      </c>
      <c r="F31" s="25">
        <f>'sicurezza strutture'!I8</f>
        <v>0</v>
      </c>
      <c r="G31" s="254"/>
      <c r="H31" s="255"/>
      <c r="I31" s="255"/>
      <c r="J31" s="3"/>
    </row>
    <row r="32" spans="1:10" ht="15" customHeight="1" x14ac:dyDescent="0.2">
      <c r="A32" s="3"/>
      <c r="B32" s="24" t="s">
        <v>17</v>
      </c>
      <c r="C32" s="25">
        <f>'sicurezza strutture'!F28</f>
        <v>609885.9800000001</v>
      </c>
      <c r="D32" s="25">
        <f>'sicurezza strutture'!G28</f>
        <v>50885.979999999996</v>
      </c>
      <c r="E32" s="25">
        <f>'sicurezza strutture'!H28</f>
        <v>559000</v>
      </c>
      <c r="F32" s="25">
        <f>'sicurezza strutture'!I28</f>
        <v>0</v>
      </c>
      <c r="G32" s="254"/>
      <c r="H32" s="255"/>
      <c r="I32" s="255"/>
      <c r="J32" s="3"/>
    </row>
    <row r="33" spans="1:11" ht="15" customHeight="1" x14ac:dyDescent="0.2">
      <c r="A33" s="3"/>
      <c r="B33" s="24" t="s">
        <v>18</v>
      </c>
      <c r="C33" s="25">
        <f>'sicurezza strutture'!F45</f>
        <v>1766000</v>
      </c>
      <c r="D33" s="25">
        <f>'sicurezza strutture'!G45</f>
        <v>0</v>
      </c>
      <c r="E33" s="25">
        <f>'sicurezza strutture'!H45</f>
        <v>1766000</v>
      </c>
      <c r="F33" s="25">
        <f>'sicurezza strutture'!I45</f>
        <v>0</v>
      </c>
      <c r="G33" s="254"/>
      <c r="H33" s="255"/>
      <c r="I33" s="255"/>
      <c r="J33" s="3"/>
    </row>
    <row r="34" spans="1:11" ht="15" customHeight="1" x14ac:dyDescent="0.2">
      <c r="A34" s="3"/>
      <c r="B34" s="24" t="s">
        <v>19</v>
      </c>
      <c r="C34" s="25">
        <f>'sicurezza strutture'!F71</f>
        <v>2785659.58</v>
      </c>
      <c r="D34" s="25">
        <f>'sicurezza strutture'!G71</f>
        <v>592326.88</v>
      </c>
      <c r="E34" s="25">
        <f>'sicurezza strutture'!H71</f>
        <v>1183332.7</v>
      </c>
      <c r="F34" s="25">
        <f>'sicurezza strutture'!I71</f>
        <v>1010000</v>
      </c>
      <c r="G34" s="254"/>
      <c r="H34" s="255"/>
      <c r="I34" s="255"/>
      <c r="J34" s="3"/>
    </row>
    <row r="35" spans="1:11" ht="15" customHeight="1" x14ac:dyDescent="0.2">
      <c r="A35" s="3"/>
      <c r="B35" s="24" t="s">
        <v>20</v>
      </c>
      <c r="C35" s="25">
        <f>'sicurezza strutture'!F92</f>
        <v>1401000</v>
      </c>
      <c r="D35" s="25">
        <f>'sicurezza strutture'!G92</f>
        <v>60000</v>
      </c>
      <c r="E35" s="25">
        <f>'sicurezza strutture'!H92</f>
        <v>1341000</v>
      </c>
      <c r="F35" s="25">
        <f>'sicurezza strutture'!I92</f>
        <v>0</v>
      </c>
      <c r="G35" s="254"/>
      <c r="H35" s="255"/>
      <c r="I35" s="255"/>
      <c r="J35" s="3"/>
    </row>
    <row r="36" spans="1:11" ht="15" customHeight="1" x14ac:dyDescent="0.2">
      <c r="A36" s="3"/>
      <c r="B36" s="24" t="s">
        <v>21</v>
      </c>
      <c r="C36" s="25">
        <f>'sicurezza strutture'!F104</f>
        <v>956340</v>
      </c>
      <c r="D36" s="25">
        <f>'sicurezza strutture'!G104</f>
        <v>76340</v>
      </c>
      <c r="E36" s="25">
        <f>'sicurezza strutture'!H104</f>
        <v>880000</v>
      </c>
      <c r="F36" s="25">
        <f>'sicurezza strutture'!I104</f>
        <v>0</v>
      </c>
      <c r="G36" s="254"/>
      <c r="H36" s="255"/>
      <c r="I36" s="255"/>
      <c r="J36" s="3"/>
    </row>
    <row r="37" spans="1:11" ht="15" customHeight="1" x14ac:dyDescent="0.2">
      <c r="A37" s="3"/>
      <c r="B37" s="24" t="s">
        <v>22</v>
      </c>
      <c r="C37" s="25">
        <f>'sicurezza strutture'!F131</f>
        <v>1521415.08</v>
      </c>
      <c r="D37" s="25">
        <f>'sicurezza strutture'!G131</f>
        <v>181246.08000000002</v>
      </c>
      <c r="E37" s="25">
        <f>'sicurezza strutture'!H131</f>
        <v>1275169</v>
      </c>
      <c r="F37" s="27">
        <f>'sicurezza strutture'!I131</f>
        <v>65000</v>
      </c>
      <c r="G37" s="254"/>
      <c r="H37" s="255"/>
      <c r="I37" s="255"/>
      <c r="J37" s="3"/>
    </row>
    <row r="38" spans="1:11" ht="15.75" customHeight="1" x14ac:dyDescent="0.2">
      <c r="A38" s="3"/>
      <c r="B38" s="29" t="s">
        <v>27</v>
      </c>
      <c r="C38" s="30">
        <f>'sicurezza strutture'!F136</f>
        <v>168776.22999999998</v>
      </c>
      <c r="D38" s="30">
        <f>'sicurezza strutture'!G136</f>
        <v>22603.23</v>
      </c>
      <c r="E38" s="30">
        <f>'sicurezza strutture'!H136</f>
        <v>146173</v>
      </c>
      <c r="F38" s="30">
        <f>'sicurezza strutture'!I136</f>
        <v>0</v>
      </c>
      <c r="G38" s="254"/>
      <c r="H38" s="255"/>
      <c r="I38" s="255"/>
      <c r="J38" s="3"/>
    </row>
    <row r="39" spans="1:11" s="9" customFormat="1" x14ac:dyDescent="0.2">
      <c r="A39" s="8"/>
      <c r="B39" s="20" t="s">
        <v>366</v>
      </c>
      <c r="C39" s="28">
        <f>SUM(C30:C38)</f>
        <v>9429928.4700000007</v>
      </c>
      <c r="D39" s="28">
        <f>SUM(D30:D38)</f>
        <v>1129253.77</v>
      </c>
      <c r="E39" s="28">
        <f>SUM(E30:E38)</f>
        <v>7225674.7000000002</v>
      </c>
      <c r="F39" s="28">
        <f>SUM(F30:F38)</f>
        <v>1075000</v>
      </c>
      <c r="G39" s="254"/>
      <c r="H39" s="8"/>
      <c r="I39" s="255"/>
      <c r="J39" s="3"/>
    </row>
    <row r="40" spans="1:11" x14ac:dyDescent="0.2">
      <c r="A40" s="3"/>
      <c r="B40" s="3"/>
      <c r="C40" s="3"/>
      <c r="D40" s="3"/>
      <c r="E40" s="3"/>
      <c r="F40" s="3"/>
      <c r="G40" s="254"/>
      <c r="H40" s="3"/>
      <c r="I40" s="255"/>
      <c r="J40" s="3"/>
      <c r="K40" s="12"/>
    </row>
    <row r="41" spans="1:11" x14ac:dyDescent="0.2">
      <c r="A41" s="3"/>
      <c r="B41" s="3"/>
      <c r="C41" s="3"/>
      <c r="D41" s="13"/>
      <c r="E41" s="3"/>
      <c r="F41" s="3"/>
      <c r="G41" s="254"/>
      <c r="H41" s="11"/>
      <c r="I41" s="255"/>
      <c r="J41" s="3"/>
    </row>
    <row r="42" spans="1:11" x14ac:dyDescent="0.2">
      <c r="A42" s="270">
        <v>4</v>
      </c>
      <c r="B42" s="270" t="s">
        <v>28</v>
      </c>
      <c r="C42" s="275">
        <f>SUM(D42:F42)</f>
        <v>1500000</v>
      </c>
      <c r="D42" s="275">
        <v>200000</v>
      </c>
      <c r="E42" s="275">
        <v>500000</v>
      </c>
      <c r="F42" s="275">
        <v>800000</v>
      </c>
      <c r="G42" s="11"/>
      <c r="H42" s="11"/>
      <c r="I42" s="11"/>
      <c r="J42" s="3"/>
    </row>
    <row r="43" spans="1:11" x14ac:dyDescent="0.2">
      <c r="A43" s="3"/>
      <c r="B43" s="3"/>
      <c r="C43" s="3"/>
      <c r="D43" s="13"/>
      <c r="E43" s="3"/>
      <c r="F43" s="3"/>
      <c r="G43" s="11"/>
      <c r="H43" s="11"/>
      <c r="I43" s="11"/>
      <c r="J43" s="3"/>
    </row>
    <row r="44" spans="1:11" x14ac:dyDescent="0.2">
      <c r="A44" s="3"/>
      <c r="B44" s="3"/>
      <c r="C44" s="3"/>
      <c r="D44" s="13"/>
      <c r="E44" s="3"/>
      <c r="F44" s="3"/>
      <c r="G44" s="11"/>
      <c r="H44" s="11"/>
      <c r="I44" s="11"/>
      <c r="J44" s="3"/>
    </row>
    <row r="45" spans="1:11" x14ac:dyDescent="0.2">
      <c r="A45" s="311">
        <v>5</v>
      </c>
      <c r="B45" s="272" t="s">
        <v>395</v>
      </c>
      <c r="C45" s="276"/>
      <c r="D45" s="277"/>
      <c r="E45" s="277"/>
      <c r="F45" s="278"/>
      <c r="G45" s="4"/>
      <c r="H45" s="3"/>
      <c r="I45" s="3"/>
      <c r="J45" s="3"/>
    </row>
    <row r="46" spans="1:11" x14ac:dyDescent="0.2">
      <c r="A46" s="3"/>
      <c r="B46" s="279"/>
      <c r="C46" s="280" t="s">
        <v>29</v>
      </c>
      <c r="D46" s="281" t="s">
        <v>3</v>
      </c>
      <c r="E46" s="281" t="s">
        <v>4</v>
      </c>
      <c r="F46" s="281" t="s">
        <v>5</v>
      </c>
      <c r="G46" s="4"/>
      <c r="H46" s="3"/>
      <c r="I46" s="3"/>
      <c r="J46" s="3"/>
    </row>
    <row r="47" spans="1:11" x14ac:dyDescent="0.2">
      <c r="A47" s="3"/>
      <c r="B47" s="349" t="s">
        <v>396</v>
      </c>
      <c r="C47" s="348">
        <f>D47+E47+F47</f>
        <v>452007.25</v>
      </c>
      <c r="D47" s="284">
        <f>attrezzature!D12</f>
        <v>121052.25</v>
      </c>
      <c r="E47" s="284">
        <v>310600</v>
      </c>
      <c r="F47" s="284">
        <v>20355</v>
      </c>
      <c r="G47" s="4"/>
      <c r="H47" s="3"/>
      <c r="I47" s="3"/>
      <c r="J47" s="3"/>
    </row>
    <row r="48" spans="1:11" ht="12.75" x14ac:dyDescent="0.2">
      <c r="A48" s="3"/>
      <c r="B48" s="349" t="s">
        <v>397</v>
      </c>
      <c r="C48" s="348">
        <f t="shared" ref="C48:C55" si="1">D48+E48+F48</f>
        <v>884883.11</v>
      </c>
      <c r="D48" s="284">
        <f>attrezzature!D25</f>
        <v>23738.11</v>
      </c>
      <c r="E48" s="284">
        <v>217000</v>
      </c>
      <c r="F48" s="284">
        <v>644145</v>
      </c>
      <c r="G48"/>
      <c r="H48" s="3"/>
      <c r="I48" s="3"/>
      <c r="J48" s="3"/>
    </row>
    <row r="49" spans="1:10" ht="12.75" x14ac:dyDescent="0.2">
      <c r="A49" s="3"/>
      <c r="B49" s="349" t="s">
        <v>398</v>
      </c>
      <c r="C49" s="348">
        <f t="shared" si="1"/>
        <v>1692279.56</v>
      </c>
      <c r="D49" s="284">
        <f>attrezzature!D22</f>
        <v>817879.56</v>
      </c>
      <c r="E49" s="284">
        <v>446400</v>
      </c>
      <c r="F49" s="284">
        <v>428000</v>
      </c>
      <c r="G49"/>
      <c r="H49" s="3"/>
      <c r="I49" s="3"/>
      <c r="J49" s="3"/>
    </row>
    <row r="50" spans="1:10" ht="12.75" x14ac:dyDescent="0.2">
      <c r="A50" s="3"/>
      <c r="B50" s="282" t="s">
        <v>30</v>
      </c>
      <c r="C50" s="283">
        <f t="shared" si="1"/>
        <v>127820</v>
      </c>
      <c r="D50" s="284">
        <v>0</v>
      </c>
      <c r="E50" s="284">
        <v>38200</v>
      </c>
      <c r="F50" s="284">
        <v>89620</v>
      </c>
      <c r="G50"/>
      <c r="H50" s="3"/>
      <c r="I50" s="3"/>
      <c r="J50" s="3"/>
    </row>
    <row r="51" spans="1:10" ht="12.75" x14ac:dyDescent="0.2">
      <c r="A51" s="3"/>
      <c r="B51" s="285" t="s">
        <v>31</v>
      </c>
      <c r="C51" s="283">
        <f t="shared" si="1"/>
        <v>1000000</v>
      </c>
      <c r="D51" s="284">
        <v>0</v>
      </c>
      <c r="E51" s="284">
        <v>500000</v>
      </c>
      <c r="F51" s="284">
        <v>500000</v>
      </c>
      <c r="G51"/>
      <c r="H51" s="3"/>
      <c r="I51" s="3"/>
      <c r="J51" s="3"/>
    </row>
    <row r="52" spans="1:10" ht="12.75" x14ac:dyDescent="0.2">
      <c r="A52" s="3"/>
      <c r="B52" s="285" t="s">
        <v>32</v>
      </c>
      <c r="C52" s="283">
        <f t="shared" si="1"/>
        <v>100000</v>
      </c>
      <c r="D52" s="284">
        <v>0</v>
      </c>
      <c r="E52" s="284">
        <v>50000</v>
      </c>
      <c r="F52" s="284">
        <v>50000</v>
      </c>
      <c r="G52"/>
      <c r="H52" s="3"/>
      <c r="I52" s="3"/>
      <c r="J52" s="3"/>
    </row>
    <row r="53" spans="1:10" ht="12.75" x14ac:dyDescent="0.2">
      <c r="A53" s="3"/>
      <c r="B53" s="285" t="s">
        <v>33</v>
      </c>
      <c r="C53" s="283">
        <f t="shared" si="1"/>
        <v>20000</v>
      </c>
      <c r="D53" s="284">
        <v>0</v>
      </c>
      <c r="E53" s="284">
        <v>10000</v>
      </c>
      <c r="F53" s="284">
        <v>10000</v>
      </c>
      <c r="G53"/>
      <c r="H53" s="3"/>
      <c r="I53" s="3"/>
      <c r="J53" s="3"/>
    </row>
    <row r="54" spans="1:10" ht="12.75" x14ac:dyDescent="0.2">
      <c r="A54" s="3"/>
      <c r="B54" s="285" t="s">
        <v>34</v>
      </c>
      <c r="C54" s="283">
        <f t="shared" si="1"/>
        <v>20000</v>
      </c>
      <c r="D54" s="286">
        <v>0</v>
      </c>
      <c r="E54" s="286">
        <v>10000</v>
      </c>
      <c r="F54" s="286">
        <v>10000</v>
      </c>
      <c r="G54"/>
      <c r="H54" s="3"/>
      <c r="I54" s="3"/>
      <c r="J54" s="3"/>
    </row>
    <row r="55" spans="1:10" ht="12.75" x14ac:dyDescent="0.2">
      <c r="A55" s="3"/>
      <c r="B55" s="285" t="s">
        <v>35</v>
      </c>
      <c r="C55" s="283">
        <f t="shared" si="1"/>
        <v>20000</v>
      </c>
      <c r="D55" s="286">
        <v>0</v>
      </c>
      <c r="E55" s="286">
        <v>10000</v>
      </c>
      <c r="F55" s="286">
        <v>10000</v>
      </c>
      <c r="G55"/>
      <c r="H55" s="3"/>
      <c r="I55" s="3"/>
      <c r="J55" s="3"/>
    </row>
    <row r="56" spans="1:10" s="9" customFormat="1" ht="12.75" x14ac:dyDescent="0.2">
      <c r="A56" s="8"/>
      <c r="B56" s="20" t="s">
        <v>13</v>
      </c>
      <c r="C56" s="274">
        <f>SUM(C47:C55)</f>
        <v>4316989.92</v>
      </c>
      <c r="D56" s="274">
        <f t="shared" ref="D56:F56" si="2">SUM(D47:D55)</f>
        <v>962669.92</v>
      </c>
      <c r="E56" s="274">
        <f t="shared" si="2"/>
        <v>1592200</v>
      </c>
      <c r="F56" s="274">
        <f t="shared" si="2"/>
        <v>1762120</v>
      </c>
      <c r="G56"/>
      <c r="H56" s="3"/>
      <c r="I56" s="3"/>
      <c r="J56" s="8"/>
    </row>
    <row r="57" spans="1:10" x14ac:dyDescent="0.2">
      <c r="A57" s="3"/>
      <c r="B57" s="249"/>
      <c r="C57" s="249"/>
      <c r="D57" s="249"/>
      <c r="E57" s="249"/>
      <c r="F57" s="249"/>
      <c r="G57" s="4"/>
      <c r="H57" s="3"/>
      <c r="I57" s="3"/>
      <c r="J57" s="3"/>
    </row>
    <row r="58" spans="1:10" s="9" customFormat="1" x14ac:dyDescent="0.2">
      <c r="A58" s="8"/>
      <c r="B58" s="20" t="s">
        <v>381</v>
      </c>
      <c r="C58" s="274">
        <f>C13+C16+C26+C39+C42+C56</f>
        <v>26578545.07</v>
      </c>
      <c r="D58" s="274">
        <f>D13+D26+D39+D42+D56</f>
        <v>3369331.73</v>
      </c>
      <c r="E58" s="274">
        <f>E13+E16+E26+E39+E42+E56</f>
        <v>16597093.34</v>
      </c>
      <c r="F58" s="274">
        <f>F13+F16+F26+F39+F42+F56</f>
        <v>5862120</v>
      </c>
      <c r="G58" s="4"/>
      <c r="H58" s="8"/>
      <c r="I58" s="8"/>
      <c r="J58" s="8"/>
    </row>
    <row r="60" spans="1:10" ht="15" x14ac:dyDescent="0.25">
      <c r="B60" s="1" t="s">
        <v>399</v>
      </c>
      <c r="D60" s="287"/>
    </row>
    <row r="61" spans="1:10" x14ac:dyDescent="0.2">
      <c r="B61" s="1" t="s">
        <v>400</v>
      </c>
    </row>
  </sheetData>
  <sheetProtection selectLockedCells="1" selectUnlockedCells="1"/>
  <mergeCells count="8">
    <mergeCell ref="A4:A5"/>
    <mergeCell ref="B4:B5"/>
    <mergeCell ref="C4:C5"/>
    <mergeCell ref="D4:F4"/>
    <mergeCell ref="C28:C29"/>
    <mergeCell ref="D28:D29"/>
    <mergeCell ref="E28:E29"/>
    <mergeCell ref="F28:F29"/>
  </mergeCells>
  <printOptions gridLines="1"/>
  <pageMargins left="0.11805555555555555" right="0.11805555555555555" top="7.8472222222222221E-2" bottom="7.8472222222222221E-2" header="0.51180555555555551" footer="0.51180555555555551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K41"/>
  <sheetViews>
    <sheetView view="pageBreakPreview" topLeftCell="B31" zoomScaleNormal="100" zoomScaleSheetLayoutView="100" workbookViewId="0">
      <selection activeCell="G41" sqref="G41:I41"/>
    </sheetView>
  </sheetViews>
  <sheetFormatPr defaultRowHeight="11.25" x14ac:dyDescent="0.2"/>
  <cols>
    <col min="1" max="1" width="0" style="31" hidden="1" customWidth="1"/>
    <col min="2" max="2" width="12.5703125" style="32" customWidth="1"/>
    <col min="3" max="3" width="11" style="33" customWidth="1"/>
    <col min="4" max="4" width="4.42578125" style="31" customWidth="1"/>
    <col min="5" max="5" width="61.28515625" style="31" customWidth="1"/>
    <col min="6" max="9" width="14.5703125" style="31" customWidth="1"/>
    <col min="10" max="10" width="9.7109375" style="31" customWidth="1"/>
    <col min="11" max="11" width="14.5703125" style="31" customWidth="1"/>
    <col min="12" max="16384" width="9.140625" style="31"/>
  </cols>
  <sheetData>
    <row r="1" spans="1:11" ht="15.75" x14ac:dyDescent="0.2">
      <c r="A1" s="329" t="s">
        <v>36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2" x14ac:dyDescent="0.2">
      <c r="A2" s="34"/>
    </row>
    <row r="3" spans="1:11" x14ac:dyDescent="0.2">
      <c r="A3" s="330" t="s">
        <v>37</v>
      </c>
      <c r="B3" s="330" t="s">
        <v>38</v>
      </c>
      <c r="C3" s="330" t="s">
        <v>39</v>
      </c>
      <c r="D3" s="330" t="s">
        <v>40</v>
      </c>
      <c r="E3" s="330"/>
      <c r="F3" s="330" t="s">
        <v>41</v>
      </c>
      <c r="G3" s="330"/>
      <c r="H3" s="330"/>
      <c r="I3" s="330"/>
      <c r="J3" s="330"/>
      <c r="K3" s="330" t="s">
        <v>42</v>
      </c>
    </row>
    <row r="4" spans="1:11" x14ac:dyDescent="0.2">
      <c r="A4" s="330"/>
      <c r="B4" s="330"/>
      <c r="C4" s="330"/>
      <c r="D4" s="330"/>
      <c r="E4" s="330"/>
      <c r="F4" s="330" t="s">
        <v>43</v>
      </c>
      <c r="G4" s="330" t="s">
        <v>44</v>
      </c>
      <c r="H4" s="330"/>
      <c r="I4" s="330"/>
      <c r="J4" s="330"/>
      <c r="K4" s="330"/>
    </row>
    <row r="5" spans="1:11" ht="33.75" x14ac:dyDescent="0.2">
      <c r="A5" s="330"/>
      <c r="B5" s="330"/>
      <c r="C5" s="330"/>
      <c r="D5" s="35" t="s">
        <v>45</v>
      </c>
      <c r="E5" s="35" t="s">
        <v>46</v>
      </c>
      <c r="F5" s="330"/>
      <c r="G5" s="35">
        <v>2017</v>
      </c>
      <c r="H5" s="35">
        <v>2018</v>
      </c>
      <c r="I5" s="35">
        <v>2019</v>
      </c>
      <c r="J5" s="35" t="s">
        <v>47</v>
      </c>
      <c r="K5" s="330"/>
    </row>
    <row r="6" spans="1:11" ht="23.25" thickBot="1" x14ac:dyDescent="0.25">
      <c r="A6" s="325">
        <v>1</v>
      </c>
      <c r="B6" s="322" t="s">
        <v>48</v>
      </c>
      <c r="C6" s="326" t="s">
        <v>49</v>
      </c>
      <c r="D6" s="37" t="s">
        <v>50</v>
      </c>
      <c r="E6" s="38" t="s">
        <v>51</v>
      </c>
      <c r="F6" s="39">
        <v>150000</v>
      </c>
      <c r="G6" s="39">
        <v>0</v>
      </c>
      <c r="H6" s="39">
        <v>150000</v>
      </c>
      <c r="I6" s="40"/>
      <c r="J6" s="41"/>
      <c r="K6" s="42" t="s">
        <v>52</v>
      </c>
    </row>
    <row r="7" spans="1:11" ht="12" thickBot="1" x14ac:dyDescent="0.25">
      <c r="A7" s="325"/>
      <c r="B7" s="322"/>
      <c r="C7" s="326"/>
      <c r="D7" s="43"/>
      <c r="E7" s="44"/>
      <c r="F7" s="45"/>
      <c r="G7" s="45"/>
      <c r="H7" s="45"/>
      <c r="I7" s="45"/>
      <c r="J7" s="46"/>
      <c r="K7" s="47"/>
    </row>
    <row r="8" spans="1:11" ht="12" thickBot="1" x14ac:dyDescent="0.25">
      <c r="A8" s="325"/>
      <c r="B8" s="322"/>
      <c r="C8" s="326"/>
      <c r="D8" s="48"/>
      <c r="E8" s="49" t="s">
        <v>53</v>
      </c>
      <c r="F8" s="50">
        <f>SUM(F6:F7)</f>
        <v>150000</v>
      </c>
      <c r="G8" s="50">
        <f>SUM(G6:G7)</f>
        <v>0</v>
      </c>
      <c r="H8" s="51">
        <f>SUM(H6:H7)</f>
        <v>150000</v>
      </c>
      <c r="I8" s="51">
        <f>SUM(I6:I7)</f>
        <v>0</v>
      </c>
      <c r="J8" s="52">
        <f>SUM(J6:J7)</f>
        <v>0</v>
      </c>
      <c r="K8" s="53">
        <f>G8+H8+I8+J8</f>
        <v>150000</v>
      </c>
    </row>
    <row r="9" spans="1:11" ht="23.25" thickBot="1" x14ac:dyDescent="0.25">
      <c r="A9" s="327">
        <v>3</v>
      </c>
      <c r="B9" s="319" t="s">
        <v>54</v>
      </c>
      <c r="C9" s="328" t="s">
        <v>55</v>
      </c>
      <c r="D9" s="54" t="s">
        <v>50</v>
      </c>
      <c r="E9" s="55" t="s">
        <v>56</v>
      </c>
      <c r="F9" s="56">
        <v>150000</v>
      </c>
      <c r="G9" s="39">
        <v>0</v>
      </c>
      <c r="H9" s="56">
        <v>150000</v>
      </c>
      <c r="I9" s="56"/>
      <c r="J9" s="56"/>
      <c r="K9" s="57"/>
    </row>
    <row r="10" spans="1:11" ht="12" thickBot="1" x14ac:dyDescent="0.25">
      <c r="A10" s="327"/>
      <c r="B10" s="319"/>
      <c r="C10" s="328"/>
      <c r="D10" s="54" t="s">
        <v>57</v>
      </c>
      <c r="E10" s="55" t="s">
        <v>58</v>
      </c>
      <c r="F10" s="56">
        <v>100000</v>
      </c>
      <c r="G10" s="39">
        <v>100000</v>
      </c>
      <c r="H10" s="58"/>
      <c r="I10" s="58"/>
      <c r="J10" s="58"/>
      <c r="K10" s="59"/>
    </row>
    <row r="11" spans="1:11" ht="12" thickBot="1" x14ac:dyDescent="0.25">
      <c r="A11" s="327"/>
      <c r="B11" s="319"/>
      <c r="C11" s="328"/>
      <c r="D11" s="60" t="s">
        <v>59</v>
      </c>
      <c r="E11" s="55" t="s">
        <v>60</v>
      </c>
      <c r="F11" s="56">
        <v>30066.68</v>
      </c>
      <c r="G11" s="39">
        <v>30066.68</v>
      </c>
      <c r="H11" s="61"/>
      <c r="I11" s="61"/>
      <c r="J11" s="61"/>
      <c r="K11" s="62"/>
    </row>
    <row r="12" spans="1:11" ht="12" thickBot="1" x14ac:dyDescent="0.25">
      <c r="A12" s="327"/>
      <c r="B12" s="319"/>
      <c r="C12" s="328"/>
      <c r="D12" s="48"/>
      <c r="E12" s="49" t="s">
        <v>61</v>
      </c>
      <c r="F12" s="50">
        <f>SUM(F9:F11)</f>
        <v>280066.68</v>
      </c>
      <c r="G12" s="50">
        <f>SUM(G9:G11)</f>
        <v>130066.68</v>
      </c>
      <c r="H12" s="50">
        <f>SUM(H9:H11)</f>
        <v>150000</v>
      </c>
      <c r="I12" s="51">
        <f>SUM(I9:I11)</f>
        <v>0</v>
      </c>
      <c r="J12" s="51">
        <f>SUM(J9:J11)</f>
        <v>0</v>
      </c>
      <c r="K12" s="63">
        <f>G12+H12+I12+J12</f>
        <v>280066.68</v>
      </c>
    </row>
    <row r="13" spans="1:11" ht="30" thickBot="1" x14ac:dyDescent="0.25">
      <c r="A13" s="318">
        <v>4</v>
      </c>
      <c r="B13" s="319" t="s">
        <v>62</v>
      </c>
      <c r="C13" s="320" t="s">
        <v>63</v>
      </c>
      <c r="D13" s="54" t="s">
        <v>50</v>
      </c>
      <c r="E13" s="67" t="s">
        <v>64</v>
      </c>
      <c r="F13" s="68">
        <v>60000</v>
      </c>
      <c r="G13" s="39">
        <v>60000</v>
      </c>
      <c r="H13" s="64"/>
      <c r="I13" s="64"/>
      <c r="J13" s="65"/>
      <c r="K13" s="66" t="s">
        <v>65</v>
      </c>
    </row>
    <row r="14" spans="1:11" ht="23.25" thickBot="1" x14ac:dyDescent="0.25">
      <c r="A14" s="318"/>
      <c r="B14" s="319"/>
      <c r="C14" s="320"/>
      <c r="D14" s="37" t="s">
        <v>57</v>
      </c>
      <c r="E14" s="67" t="s">
        <v>66</v>
      </c>
      <c r="F14" s="68">
        <v>11000</v>
      </c>
      <c r="G14" s="39">
        <v>0</v>
      </c>
      <c r="H14" s="68">
        <v>11000</v>
      </c>
      <c r="I14" s="68"/>
      <c r="J14" s="69"/>
      <c r="K14" s="70"/>
    </row>
    <row r="15" spans="1:11" ht="23.25" thickBot="1" x14ac:dyDescent="0.25">
      <c r="A15" s="318"/>
      <c r="B15" s="319"/>
      <c r="C15" s="320"/>
      <c r="D15" s="54" t="s">
        <v>59</v>
      </c>
      <c r="E15" s="71" t="s">
        <v>67</v>
      </c>
      <c r="F15" s="64">
        <v>10000</v>
      </c>
      <c r="G15" s="39">
        <v>0</v>
      </c>
      <c r="H15" s="64">
        <v>10000</v>
      </c>
      <c r="I15" s="64"/>
      <c r="J15" s="65"/>
      <c r="K15" s="70"/>
    </row>
    <row r="16" spans="1:11" ht="23.25" thickBot="1" x14ac:dyDescent="0.25">
      <c r="A16" s="318"/>
      <c r="B16" s="319"/>
      <c r="C16" s="320"/>
      <c r="D16" s="54" t="s">
        <v>68</v>
      </c>
      <c r="E16" s="71" t="s">
        <v>69</v>
      </c>
      <c r="F16" s="64">
        <v>115000</v>
      </c>
      <c r="G16" s="39">
        <v>0</v>
      </c>
      <c r="H16" s="64">
        <v>115000</v>
      </c>
      <c r="I16" s="64"/>
      <c r="J16" s="65"/>
      <c r="K16" s="70"/>
    </row>
    <row r="17" spans="1:11" ht="12" thickBot="1" x14ac:dyDescent="0.25">
      <c r="A17" s="318"/>
      <c r="B17" s="319"/>
      <c r="C17" s="320"/>
      <c r="D17" s="54" t="s">
        <v>70</v>
      </c>
      <c r="E17" s="71" t="s">
        <v>71</v>
      </c>
      <c r="F17" s="64">
        <v>65000</v>
      </c>
      <c r="G17" s="39">
        <v>0</v>
      </c>
      <c r="H17" s="64">
        <v>65000</v>
      </c>
      <c r="I17" s="64"/>
      <c r="J17" s="65"/>
      <c r="K17" s="70"/>
    </row>
    <row r="18" spans="1:11" ht="23.25" thickBot="1" x14ac:dyDescent="0.25">
      <c r="A18" s="318"/>
      <c r="B18" s="319"/>
      <c r="C18" s="320"/>
      <c r="D18" s="54" t="s">
        <v>72</v>
      </c>
      <c r="E18" s="71" t="s">
        <v>73</v>
      </c>
      <c r="F18" s="64">
        <v>18000</v>
      </c>
      <c r="G18" s="39">
        <v>0</v>
      </c>
      <c r="H18" s="64">
        <v>18000</v>
      </c>
      <c r="I18" s="64"/>
      <c r="J18" s="73"/>
      <c r="K18" s="47"/>
    </row>
    <row r="19" spans="1:11" ht="23.25" thickBot="1" x14ac:dyDescent="0.25">
      <c r="A19" s="318"/>
      <c r="B19" s="319"/>
      <c r="C19" s="320"/>
      <c r="D19" s="54" t="s">
        <v>74</v>
      </c>
      <c r="E19" s="71" t="s">
        <v>75</v>
      </c>
      <c r="F19" s="64">
        <v>85000</v>
      </c>
      <c r="G19" s="39">
        <v>0</v>
      </c>
      <c r="H19" s="64">
        <v>85000</v>
      </c>
      <c r="I19" s="64"/>
      <c r="J19" s="65"/>
      <c r="K19" s="70"/>
    </row>
    <row r="20" spans="1:11" ht="23.25" thickBot="1" x14ac:dyDescent="0.25">
      <c r="A20" s="318"/>
      <c r="B20" s="319"/>
      <c r="C20" s="320"/>
      <c r="D20" s="54" t="s">
        <v>76</v>
      </c>
      <c r="E20" s="71" t="s">
        <v>77</v>
      </c>
      <c r="F20" s="64">
        <v>370000</v>
      </c>
      <c r="G20" s="39">
        <v>0</v>
      </c>
      <c r="H20" s="64">
        <v>370000</v>
      </c>
      <c r="I20" s="64"/>
      <c r="J20" s="65"/>
      <c r="K20" s="70"/>
    </row>
    <row r="21" spans="1:11" ht="12" thickBot="1" x14ac:dyDescent="0.25">
      <c r="A21" s="318"/>
      <c r="B21" s="319"/>
      <c r="C21" s="320"/>
      <c r="D21" s="54" t="s">
        <v>78</v>
      </c>
      <c r="E21" s="71" t="s">
        <v>79</v>
      </c>
      <c r="F21" s="64">
        <v>80000</v>
      </c>
      <c r="G21" s="39">
        <v>0</v>
      </c>
      <c r="H21" s="64">
        <v>80000</v>
      </c>
      <c r="I21" s="64"/>
      <c r="J21" s="65"/>
      <c r="K21" s="70"/>
    </row>
    <row r="22" spans="1:11" ht="23.25" thickBot="1" x14ac:dyDescent="0.25">
      <c r="A22" s="318"/>
      <c r="B22" s="319"/>
      <c r="C22" s="320"/>
      <c r="D22" s="54" t="s">
        <v>80</v>
      </c>
      <c r="E22" s="71" t="s">
        <v>81</v>
      </c>
      <c r="F22" s="64">
        <v>700000</v>
      </c>
      <c r="G22" s="39">
        <v>0</v>
      </c>
      <c r="H22" s="74"/>
      <c r="I22" s="64">
        <v>700000</v>
      </c>
      <c r="J22" s="73"/>
      <c r="K22" s="70"/>
    </row>
    <row r="23" spans="1:11" ht="45.75" thickBot="1" x14ac:dyDescent="0.25">
      <c r="A23" s="318"/>
      <c r="B23" s="319"/>
      <c r="C23" s="75" t="s">
        <v>82</v>
      </c>
      <c r="D23" s="54" t="s">
        <v>83</v>
      </c>
      <c r="E23" s="71" t="s">
        <v>84</v>
      </c>
      <c r="F23" s="64">
        <v>100000</v>
      </c>
      <c r="G23" s="39">
        <v>0</v>
      </c>
      <c r="H23" s="64">
        <v>100000</v>
      </c>
      <c r="I23" s="74"/>
      <c r="J23" s="73"/>
      <c r="K23" s="70"/>
    </row>
    <row r="24" spans="1:11" ht="12" thickBot="1" x14ac:dyDescent="0.25">
      <c r="A24" s="318"/>
      <c r="B24" s="319"/>
      <c r="C24" s="36"/>
      <c r="D24" s="76"/>
      <c r="E24" s="49" t="s">
        <v>85</v>
      </c>
      <c r="F24" s="77">
        <f>SUM(F13:F23)</f>
        <v>1614000</v>
      </c>
      <c r="G24" s="78">
        <f>SUM(G13:G23)</f>
        <v>60000</v>
      </c>
      <c r="H24" s="78">
        <f>SUM(H13:H23)</f>
        <v>854000</v>
      </c>
      <c r="I24" s="78">
        <f>SUM(I13:I23)</f>
        <v>700000</v>
      </c>
      <c r="J24" s="79">
        <f>SUM(J13:J23)</f>
        <v>0</v>
      </c>
      <c r="K24" s="80">
        <f>G24+H24+I24+J2</f>
        <v>1614000</v>
      </c>
    </row>
    <row r="25" spans="1:11" ht="23.25" thickBot="1" x14ac:dyDescent="0.25">
      <c r="A25" s="318">
        <v>5</v>
      </c>
      <c r="B25" s="319" t="s">
        <v>86</v>
      </c>
      <c r="C25" s="324" t="s">
        <v>87</v>
      </c>
      <c r="D25" s="37" t="s">
        <v>50</v>
      </c>
      <c r="E25" s="71" t="s">
        <v>88</v>
      </c>
      <c r="F25" s="68">
        <v>80000</v>
      </c>
      <c r="G25" s="39">
        <v>0</v>
      </c>
      <c r="H25" s="68">
        <v>80000</v>
      </c>
      <c r="I25" s="68"/>
      <c r="J25" s="69"/>
      <c r="K25" s="81"/>
    </row>
    <row r="26" spans="1:11" ht="23.25" thickBot="1" x14ac:dyDescent="0.25">
      <c r="A26" s="318"/>
      <c r="B26" s="319"/>
      <c r="C26" s="324"/>
      <c r="D26" s="54" t="s">
        <v>57</v>
      </c>
      <c r="E26" s="71" t="s">
        <v>89</v>
      </c>
      <c r="F26" s="64">
        <v>10000</v>
      </c>
      <c r="G26" s="39">
        <v>0</v>
      </c>
      <c r="H26" s="64">
        <v>10000</v>
      </c>
      <c r="I26" s="64"/>
      <c r="J26" s="65"/>
      <c r="K26" s="82"/>
    </row>
    <row r="27" spans="1:11" ht="34.5" thickBot="1" x14ac:dyDescent="0.25">
      <c r="A27" s="318"/>
      <c r="B27" s="319"/>
      <c r="C27" s="324"/>
      <c r="D27" s="54" t="s">
        <v>59</v>
      </c>
      <c r="E27" s="71" t="s">
        <v>90</v>
      </c>
      <c r="F27" s="64">
        <v>40000</v>
      </c>
      <c r="G27" s="39">
        <v>0</v>
      </c>
      <c r="H27" s="64">
        <v>40000</v>
      </c>
      <c r="I27" s="74"/>
      <c r="J27" s="73"/>
      <c r="K27" s="82"/>
    </row>
    <row r="28" spans="1:11" ht="23.25" thickBot="1" x14ac:dyDescent="0.25">
      <c r="A28" s="318"/>
      <c r="B28" s="319"/>
      <c r="C28" s="324"/>
      <c r="D28" s="54" t="s">
        <v>68</v>
      </c>
      <c r="E28" s="71" t="s">
        <v>91</v>
      </c>
      <c r="F28" s="64">
        <v>40000</v>
      </c>
      <c r="G28" s="39">
        <v>0</v>
      </c>
      <c r="H28" s="64">
        <v>40000</v>
      </c>
      <c r="I28" s="64"/>
      <c r="J28" s="65"/>
      <c r="K28" s="82"/>
    </row>
    <row r="29" spans="1:11" ht="12" thickBot="1" x14ac:dyDescent="0.25">
      <c r="A29" s="318"/>
      <c r="B29" s="319"/>
      <c r="C29" s="324"/>
      <c r="D29" s="60" t="s">
        <v>70</v>
      </c>
      <c r="E29" s="242" t="s">
        <v>379</v>
      </c>
      <c r="F29" s="243">
        <v>50000</v>
      </c>
      <c r="G29" s="244">
        <v>50000</v>
      </c>
      <c r="H29" s="243"/>
      <c r="I29" s="243"/>
      <c r="J29" s="245"/>
      <c r="K29" s="246"/>
    </row>
    <row r="30" spans="1:11" ht="12" thickBot="1" x14ac:dyDescent="0.25">
      <c r="A30" s="318"/>
      <c r="B30" s="319"/>
      <c r="C30" s="324"/>
      <c r="D30" s="76"/>
      <c r="E30" s="49" t="s">
        <v>92</v>
      </c>
      <c r="F30" s="77">
        <f>SUM(F25:F29)</f>
        <v>220000</v>
      </c>
      <c r="G30" s="77">
        <f>SUM(G25:G29)</f>
        <v>50000</v>
      </c>
      <c r="H30" s="77">
        <f>SUM(H25:H28)</f>
        <v>170000</v>
      </c>
      <c r="I30" s="78">
        <f>SUM(I25:I28)</f>
        <v>0</v>
      </c>
      <c r="J30" s="79">
        <f>SUM(J25:J28)</f>
        <v>0</v>
      </c>
      <c r="K30" s="63">
        <f>G30+H30+I30+J30</f>
        <v>220000</v>
      </c>
    </row>
    <row r="31" spans="1:11" ht="23.25" thickBot="1" x14ac:dyDescent="0.25">
      <c r="A31" s="321"/>
      <c r="B31" s="322" t="s">
        <v>93</v>
      </c>
      <c r="C31" s="323"/>
      <c r="D31" s="54" t="s">
        <v>50</v>
      </c>
      <c r="E31" s="71" t="s">
        <v>94</v>
      </c>
      <c r="F31" s="64">
        <v>319587.44</v>
      </c>
      <c r="G31" s="39">
        <v>276614.8</v>
      </c>
      <c r="H31" s="64">
        <f>F31-G31</f>
        <v>42972.640000000014</v>
      </c>
      <c r="I31" s="64"/>
      <c r="J31" s="65"/>
      <c r="K31" s="82"/>
    </row>
    <row r="32" spans="1:11" ht="34.5" thickBot="1" x14ac:dyDescent="0.25">
      <c r="A32" s="321"/>
      <c r="B32" s="322"/>
      <c r="C32" s="323"/>
      <c r="D32" s="54" t="s">
        <v>57</v>
      </c>
      <c r="E32" s="71" t="s">
        <v>95</v>
      </c>
      <c r="F32" s="64">
        <v>14396</v>
      </c>
      <c r="G32" s="39">
        <v>0</v>
      </c>
      <c r="H32" s="64">
        <v>14396</v>
      </c>
      <c r="I32" s="83"/>
      <c r="J32" s="84"/>
      <c r="K32" s="85"/>
    </row>
    <row r="33" spans="1:11" ht="23.25" thickBot="1" x14ac:dyDescent="0.25">
      <c r="A33" s="321"/>
      <c r="B33" s="322"/>
      <c r="C33" s="323"/>
      <c r="D33" s="54" t="s">
        <v>59</v>
      </c>
      <c r="E33" s="71" t="s">
        <v>96</v>
      </c>
      <c r="F33" s="64"/>
      <c r="G33" s="39">
        <v>0</v>
      </c>
      <c r="H33" s="64"/>
      <c r="I33" s="83"/>
      <c r="J33" s="84"/>
      <c r="K33" s="85"/>
    </row>
    <row r="34" spans="1:11" ht="12" thickBot="1" x14ac:dyDescent="0.25">
      <c r="A34" s="321"/>
      <c r="B34" s="322"/>
      <c r="C34" s="323"/>
      <c r="D34" s="54" t="s">
        <v>68</v>
      </c>
      <c r="E34" s="71" t="s">
        <v>97</v>
      </c>
      <c r="F34" s="64">
        <v>6000</v>
      </c>
      <c r="G34" s="39">
        <v>0</v>
      </c>
      <c r="H34" s="64">
        <v>6000</v>
      </c>
      <c r="I34" s="83"/>
      <c r="J34" s="84"/>
      <c r="K34" s="85"/>
    </row>
    <row r="35" spans="1:11" ht="34.5" thickBot="1" x14ac:dyDescent="0.25">
      <c r="A35" s="321"/>
      <c r="B35" s="322"/>
      <c r="C35" s="323"/>
      <c r="D35" s="86" t="s">
        <v>70</v>
      </c>
      <c r="E35" s="71" t="s">
        <v>98</v>
      </c>
      <c r="F35" s="64">
        <v>1590000</v>
      </c>
      <c r="G35" s="39">
        <v>90000</v>
      </c>
      <c r="H35" s="64">
        <v>1500000</v>
      </c>
      <c r="I35" s="87"/>
      <c r="J35" s="88"/>
      <c r="K35" s="85"/>
    </row>
    <row r="36" spans="1:11" ht="12" thickBot="1" x14ac:dyDescent="0.25">
      <c r="A36" s="321"/>
      <c r="B36" s="322"/>
      <c r="C36" s="323"/>
      <c r="D36" s="76"/>
      <c r="E36" s="49" t="s">
        <v>99</v>
      </c>
      <c r="F36" s="78">
        <f>SUM(F31:F35)</f>
        <v>1929983.44</v>
      </c>
      <c r="G36" s="78">
        <f>SUM(G31:G35)</f>
        <v>366614.8</v>
      </c>
      <c r="H36" s="78">
        <f>SUM(H31:H35)</f>
        <v>1563368.6400000001</v>
      </c>
      <c r="I36" s="78">
        <f>SUM(I31:I35)</f>
        <v>0</v>
      </c>
      <c r="J36" s="79">
        <f>SUM(J31:J35)</f>
        <v>0</v>
      </c>
      <c r="K36" s="80">
        <f>G36+H36+I36+J36</f>
        <v>1929983.4400000002</v>
      </c>
    </row>
    <row r="37" spans="1:11" ht="23.25" thickBot="1" x14ac:dyDescent="0.25">
      <c r="A37" s="321">
        <v>2</v>
      </c>
      <c r="B37" s="322" t="s">
        <v>100</v>
      </c>
      <c r="C37" s="323"/>
      <c r="D37" s="89" t="s">
        <v>50</v>
      </c>
      <c r="E37" s="90" t="s">
        <v>101</v>
      </c>
      <c r="F37" s="91">
        <v>700000</v>
      </c>
      <c r="G37" s="39">
        <v>0</v>
      </c>
      <c r="H37" s="91"/>
      <c r="I37" s="91">
        <v>700000</v>
      </c>
      <c r="J37" s="91"/>
      <c r="K37" s="92"/>
    </row>
    <row r="38" spans="1:11" ht="12" thickBot="1" x14ac:dyDescent="0.25">
      <c r="A38" s="321"/>
      <c r="B38" s="322"/>
      <c r="C38" s="323"/>
      <c r="D38" s="86"/>
      <c r="E38" s="93"/>
      <c r="F38" s="83"/>
      <c r="G38" s="94"/>
      <c r="H38" s="83"/>
      <c r="I38" s="83"/>
      <c r="J38" s="84"/>
      <c r="K38" s="85"/>
    </row>
    <row r="39" spans="1:11" ht="12" thickBot="1" x14ac:dyDescent="0.25">
      <c r="A39" s="321"/>
      <c r="B39" s="322"/>
      <c r="C39" s="323"/>
      <c r="D39" s="48"/>
      <c r="E39" s="49" t="s">
        <v>102</v>
      </c>
      <c r="F39" s="51">
        <f>F37+F38</f>
        <v>700000</v>
      </c>
      <c r="G39" s="51">
        <f>G37+G38</f>
        <v>0</v>
      </c>
      <c r="H39" s="51">
        <f>H37+H38</f>
        <v>0</v>
      </c>
      <c r="I39" s="51">
        <f>I37+I38</f>
        <v>700000</v>
      </c>
      <c r="J39" s="51">
        <f>J37+J38</f>
        <v>0</v>
      </c>
      <c r="K39" s="80">
        <f>G39+H39+I39+J39</f>
        <v>700000</v>
      </c>
    </row>
    <row r="40" spans="1:11" x14ac:dyDescent="0.2">
      <c r="A40" s="95"/>
      <c r="B40" s="96"/>
      <c r="C40" s="97"/>
      <c r="D40" s="97"/>
      <c r="E40" s="98"/>
      <c r="F40" s="99"/>
      <c r="G40" s="100"/>
      <c r="H40" s="101"/>
      <c r="I40" s="100"/>
      <c r="J40" s="101"/>
      <c r="K40" s="102"/>
    </row>
    <row r="41" spans="1:11" ht="12.75" thickBot="1" x14ac:dyDescent="0.25">
      <c r="A41" s="104"/>
      <c r="B41" s="105"/>
      <c r="C41" s="106"/>
      <c r="D41" s="107"/>
      <c r="E41" s="108" t="s">
        <v>103</v>
      </c>
      <c r="F41" s="109">
        <f>F8+F12+F24+F30+F36+F39</f>
        <v>4894050.1199999992</v>
      </c>
      <c r="G41" s="109">
        <f>G8+G12+G24+G30+G36+G39</f>
        <v>606681.48</v>
      </c>
      <c r="H41" s="109">
        <f>H8+H12+H24+H30+H36</f>
        <v>2887368.64</v>
      </c>
      <c r="I41" s="109">
        <f>I8+I12+I24+I30+I36+I39</f>
        <v>1400000</v>
      </c>
      <c r="J41" s="109">
        <f>J8+J12+J24+J30+J36+J39</f>
        <v>0</v>
      </c>
      <c r="K41" s="109">
        <f>K8+K12+K24+K30+K36+K39</f>
        <v>4894050.12</v>
      </c>
    </row>
  </sheetData>
  <sheetProtection selectLockedCells="1" selectUnlockedCells="1"/>
  <mergeCells count="27">
    <mergeCell ref="A1:K1"/>
    <mergeCell ref="A3:A5"/>
    <mergeCell ref="B3:B5"/>
    <mergeCell ref="C3:C5"/>
    <mergeCell ref="D3:E4"/>
    <mergeCell ref="F3:J3"/>
    <mergeCell ref="K3:K5"/>
    <mergeCell ref="F4:F5"/>
    <mergeCell ref="G4:J4"/>
    <mergeCell ref="A6:A8"/>
    <mergeCell ref="B6:B8"/>
    <mergeCell ref="C6:C8"/>
    <mergeCell ref="A9:A12"/>
    <mergeCell ref="B9:B12"/>
    <mergeCell ref="C9:C12"/>
    <mergeCell ref="A13:A24"/>
    <mergeCell ref="B13:B24"/>
    <mergeCell ref="C13:C22"/>
    <mergeCell ref="A37:A39"/>
    <mergeCell ref="B37:B39"/>
    <mergeCell ref="C37:C39"/>
    <mergeCell ref="A25:A30"/>
    <mergeCell ref="B25:B30"/>
    <mergeCell ref="C25:C30"/>
    <mergeCell ref="A31:A36"/>
    <mergeCell ref="B31:B36"/>
    <mergeCell ref="C31:C36"/>
  </mergeCells>
  <printOptions horizontalCentered="1" gridLines="1"/>
  <pageMargins left="3.937007874015748E-2" right="3.937007874015748E-2" top="3.937007874015748E-2" bottom="3.937007874015748E-2" header="0.51181102362204722" footer="0"/>
  <pageSetup paperSize="8" firstPageNumber="0" fitToHeight="3" orientation="landscape" horizontalDpi="300" verticalDpi="300" r:id="rId1"/>
  <headerFooter alignWithMargins="0">
    <oddFooter>&amp;R&amp;"Calibri,Standard"&amp;11&amp;P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M92"/>
  <sheetViews>
    <sheetView view="pageBreakPreview" topLeftCell="B82" zoomScaleNormal="100" zoomScaleSheetLayoutView="100" workbookViewId="0">
      <selection activeCell="G89" sqref="G89:J89"/>
    </sheetView>
  </sheetViews>
  <sheetFormatPr defaultRowHeight="11.25" x14ac:dyDescent="0.2"/>
  <cols>
    <col min="1" max="1" width="0" style="31" hidden="1" customWidth="1"/>
    <col min="2" max="2" width="11.5703125" style="31" customWidth="1"/>
    <col min="3" max="3" width="12.140625" style="112" customWidth="1"/>
    <col min="4" max="4" width="4.7109375" style="31" customWidth="1"/>
    <col min="5" max="5" width="48.5703125" style="31" customWidth="1"/>
    <col min="6" max="6" width="12.5703125" style="31" customWidth="1"/>
    <col min="7" max="7" width="14" style="31" customWidth="1"/>
    <col min="8" max="8" width="13.5703125" style="31" customWidth="1"/>
    <col min="9" max="9" width="14.28515625" style="31" customWidth="1"/>
    <col min="10" max="10" width="11.7109375" style="31" customWidth="1"/>
    <col min="11" max="11" width="10.42578125" style="31" customWidth="1"/>
    <col min="12" max="16384" width="9.140625" style="31"/>
  </cols>
  <sheetData>
    <row r="1" spans="1:247" x14ac:dyDescent="0.2">
      <c r="F1" s="110"/>
      <c r="G1" s="110"/>
      <c r="H1" s="110"/>
      <c r="I1" s="110"/>
      <c r="J1" s="110"/>
      <c r="K1" s="110"/>
    </row>
    <row r="2" spans="1:247" ht="15.75" x14ac:dyDescent="0.2">
      <c r="A2" s="337" t="s">
        <v>104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1:247" ht="12" x14ac:dyDescent="0.2">
      <c r="A3" s="113"/>
    </row>
    <row r="4" spans="1:247" s="114" customFormat="1" x14ac:dyDescent="0.2">
      <c r="A4" s="330" t="s">
        <v>37</v>
      </c>
      <c r="B4" s="330" t="s">
        <v>38</v>
      </c>
      <c r="C4" s="330" t="s">
        <v>39</v>
      </c>
      <c r="D4" s="330" t="s">
        <v>40</v>
      </c>
      <c r="E4" s="330"/>
      <c r="F4" s="330" t="s">
        <v>41</v>
      </c>
      <c r="G4" s="330"/>
      <c r="H4" s="330"/>
      <c r="I4" s="330"/>
      <c r="J4" s="330"/>
      <c r="K4" s="330" t="s">
        <v>42</v>
      </c>
    </row>
    <row r="5" spans="1:247" s="114" customFormat="1" x14ac:dyDescent="0.2">
      <c r="A5" s="330"/>
      <c r="B5" s="330"/>
      <c r="C5" s="330"/>
      <c r="D5" s="330" t="s">
        <v>45</v>
      </c>
      <c r="E5" s="330" t="s">
        <v>46</v>
      </c>
      <c r="F5" s="330" t="s">
        <v>105</v>
      </c>
      <c r="G5" s="330" t="s">
        <v>44</v>
      </c>
      <c r="H5" s="330"/>
      <c r="I5" s="330"/>
      <c r="J5" s="330"/>
      <c r="K5" s="330"/>
    </row>
    <row r="6" spans="1:247" s="114" customFormat="1" ht="45" x14ac:dyDescent="0.2">
      <c r="A6" s="330"/>
      <c r="B6" s="330"/>
      <c r="C6" s="330"/>
      <c r="D6" s="330"/>
      <c r="E6" s="330"/>
      <c r="F6" s="330"/>
      <c r="G6" s="35" t="s">
        <v>3</v>
      </c>
      <c r="H6" s="35" t="s">
        <v>4</v>
      </c>
      <c r="I6" s="35" t="s">
        <v>106</v>
      </c>
      <c r="J6" s="35" t="s">
        <v>47</v>
      </c>
      <c r="K6" s="330"/>
    </row>
    <row r="7" spans="1:247" s="117" customFormat="1" ht="22.5" x14ac:dyDescent="0.2">
      <c r="A7" s="331">
        <v>1</v>
      </c>
      <c r="B7" s="332" t="s">
        <v>107</v>
      </c>
      <c r="C7" s="336" t="s">
        <v>108</v>
      </c>
      <c r="D7" s="54" t="s">
        <v>50</v>
      </c>
      <c r="E7" s="71" t="s">
        <v>109</v>
      </c>
      <c r="F7" s="115">
        <v>1584.72</v>
      </c>
      <c r="G7" s="115">
        <v>1584.72</v>
      </c>
      <c r="H7" s="64"/>
      <c r="I7" s="64"/>
      <c r="J7" s="64"/>
      <c r="K7" s="70"/>
      <c r="M7"/>
    </row>
    <row r="8" spans="1:247" s="117" customFormat="1" ht="29.25" x14ac:dyDescent="0.2">
      <c r="A8" s="331"/>
      <c r="B8" s="332"/>
      <c r="C8" s="336"/>
      <c r="D8" s="54" t="s">
        <v>57</v>
      </c>
      <c r="E8" s="119" t="s">
        <v>110</v>
      </c>
      <c r="F8" s="45"/>
      <c r="G8" s="115">
        <v>0</v>
      </c>
      <c r="H8" s="120"/>
      <c r="I8" s="119"/>
      <c r="J8" s="64"/>
      <c r="K8" s="70" t="s">
        <v>111</v>
      </c>
      <c r="M8"/>
    </row>
    <row r="9" spans="1:247" s="117" customFormat="1" x14ac:dyDescent="0.2">
      <c r="A9" s="331"/>
      <c r="B9" s="332"/>
      <c r="C9" s="336"/>
      <c r="D9" s="54" t="s">
        <v>59</v>
      </c>
      <c r="E9" s="71" t="s">
        <v>112</v>
      </c>
      <c r="F9" s="64">
        <v>30000</v>
      </c>
      <c r="G9" s="115">
        <v>0</v>
      </c>
      <c r="H9" s="64">
        <v>30000</v>
      </c>
      <c r="I9" s="64"/>
      <c r="J9" s="64"/>
      <c r="K9" s="70"/>
    </row>
    <row r="10" spans="1:247" s="117" customFormat="1" ht="22.5" x14ac:dyDescent="0.2">
      <c r="A10" s="331"/>
      <c r="B10" s="332"/>
      <c r="C10" s="336"/>
      <c r="D10" s="118" t="s">
        <v>68</v>
      </c>
      <c r="E10" s="119" t="s">
        <v>113</v>
      </c>
      <c r="F10" s="45">
        <v>20000</v>
      </c>
      <c r="G10" s="115">
        <v>0</v>
      </c>
      <c r="H10" s="120">
        <v>20000</v>
      </c>
      <c r="I10" s="45"/>
      <c r="J10" s="45"/>
      <c r="K10" s="70"/>
    </row>
    <row r="11" spans="1:247" s="117" customFormat="1" ht="22.5" x14ac:dyDescent="0.2">
      <c r="A11" s="331"/>
      <c r="B11" s="332"/>
      <c r="C11" s="336"/>
      <c r="D11" s="72" t="s">
        <v>70</v>
      </c>
      <c r="E11" s="71" t="s">
        <v>114</v>
      </c>
      <c r="F11" s="64">
        <v>30000</v>
      </c>
      <c r="G11" s="115">
        <v>30000</v>
      </c>
      <c r="H11" s="64"/>
      <c r="I11" s="64"/>
      <c r="J11" s="64"/>
      <c r="K11" s="70"/>
    </row>
    <row r="12" spans="1:247" s="117" customFormat="1" ht="22.5" x14ac:dyDescent="0.2">
      <c r="A12" s="331"/>
      <c r="B12" s="332"/>
      <c r="C12" s="336"/>
      <c r="D12" s="72" t="s">
        <v>72</v>
      </c>
      <c r="E12" s="71" t="s">
        <v>115</v>
      </c>
      <c r="F12" s="64">
        <v>20000</v>
      </c>
      <c r="G12" s="115">
        <v>20000</v>
      </c>
      <c r="H12" s="71"/>
      <c r="I12" s="71"/>
      <c r="J12" s="64"/>
      <c r="K12" s="70"/>
    </row>
    <row r="13" spans="1:247" s="117" customFormat="1" x14ac:dyDescent="0.2">
      <c r="A13" s="331"/>
      <c r="B13" s="332"/>
      <c r="C13" s="336"/>
      <c r="D13" s="54" t="s">
        <v>74</v>
      </c>
      <c r="E13" s="71" t="s">
        <v>116</v>
      </c>
      <c r="F13" s="64">
        <v>250000</v>
      </c>
      <c r="G13" s="115">
        <v>0</v>
      </c>
      <c r="H13" s="64">
        <v>250000</v>
      </c>
      <c r="I13" s="64"/>
      <c r="J13" s="64"/>
      <c r="K13" s="70"/>
    </row>
    <row r="14" spans="1:247" s="117" customFormat="1" ht="22.5" x14ac:dyDescent="0.2">
      <c r="A14" s="331"/>
      <c r="B14" s="332"/>
      <c r="C14" s="336"/>
      <c r="D14" s="54" t="s">
        <v>76</v>
      </c>
      <c r="E14" s="71" t="s">
        <v>117</v>
      </c>
      <c r="F14" s="64">
        <v>5000</v>
      </c>
      <c r="G14" s="115">
        <v>5000</v>
      </c>
      <c r="H14" s="64"/>
      <c r="I14" s="64"/>
      <c r="J14" s="64"/>
      <c r="K14" s="70"/>
    </row>
    <row r="15" spans="1:247" ht="12.75" x14ac:dyDescent="0.2">
      <c r="A15" s="331"/>
      <c r="B15" s="331"/>
      <c r="C15" s="331"/>
      <c r="D15"/>
      <c r="E15"/>
      <c r="F15"/>
      <c r="G15" s="115"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</row>
    <row r="16" spans="1:247" s="117" customFormat="1" ht="22.5" x14ac:dyDescent="0.2">
      <c r="A16" s="331"/>
      <c r="B16" s="332"/>
      <c r="C16" s="336"/>
      <c r="D16" s="54" t="s">
        <v>76</v>
      </c>
      <c r="E16" s="71" t="s">
        <v>118</v>
      </c>
      <c r="F16" s="64">
        <v>300000</v>
      </c>
      <c r="G16" s="115">
        <v>0</v>
      </c>
      <c r="H16" s="64">
        <v>300000</v>
      </c>
      <c r="I16" s="64"/>
      <c r="J16" s="64"/>
      <c r="K16" s="70"/>
    </row>
    <row r="17" spans="1:11" s="117" customFormat="1" x14ac:dyDescent="0.2">
      <c r="A17" s="331"/>
      <c r="B17" s="332"/>
      <c r="C17" s="336"/>
      <c r="D17" s="54" t="s">
        <v>119</v>
      </c>
      <c r="E17" s="71" t="s">
        <v>120</v>
      </c>
      <c r="F17" s="64">
        <f>SUM(G17:J17)</f>
        <v>70000</v>
      </c>
      <c r="G17" s="115">
        <v>0</v>
      </c>
      <c r="H17" s="64">
        <v>70000</v>
      </c>
      <c r="I17" s="64"/>
      <c r="J17" s="64"/>
      <c r="K17" s="70"/>
    </row>
    <row r="18" spans="1:11" s="117" customFormat="1" ht="22.5" x14ac:dyDescent="0.2">
      <c r="A18" s="331"/>
      <c r="B18" s="332"/>
      <c r="C18" s="54" t="s">
        <v>121</v>
      </c>
      <c r="D18" s="54" t="s">
        <v>80</v>
      </c>
      <c r="E18" s="71" t="s">
        <v>122</v>
      </c>
      <c r="F18" s="64">
        <v>80000</v>
      </c>
      <c r="G18" s="115">
        <v>0</v>
      </c>
      <c r="H18" s="64">
        <v>80000</v>
      </c>
      <c r="I18" s="64"/>
      <c r="J18" s="64"/>
      <c r="K18" s="70"/>
    </row>
    <row r="19" spans="1:11" s="117" customFormat="1" ht="78" x14ac:dyDescent="0.2">
      <c r="A19" s="331"/>
      <c r="B19" s="332"/>
      <c r="C19" s="54" t="s">
        <v>123</v>
      </c>
      <c r="D19" s="54" t="s">
        <v>83</v>
      </c>
      <c r="E19" s="71" t="s">
        <v>124</v>
      </c>
      <c r="F19" s="64">
        <v>40000</v>
      </c>
      <c r="G19" s="115">
        <v>10000</v>
      </c>
      <c r="H19" s="64">
        <v>30000</v>
      </c>
      <c r="I19" s="71"/>
      <c r="J19" s="64"/>
      <c r="K19" s="70" t="s">
        <v>125</v>
      </c>
    </row>
    <row r="20" spans="1:11" s="124" customFormat="1" x14ac:dyDescent="0.2">
      <c r="A20" s="331"/>
      <c r="B20" s="332"/>
      <c r="C20" s="121"/>
      <c r="D20" s="122"/>
      <c r="E20" s="49" t="s">
        <v>53</v>
      </c>
      <c r="F20" s="51">
        <f>SUM(F7:F19)</f>
        <v>846584.72</v>
      </c>
      <c r="G20" s="51">
        <f>SUM(G7:G19)</f>
        <v>66584.72</v>
      </c>
      <c r="H20" s="51">
        <f>SUM(H7:H19)</f>
        <v>780000</v>
      </c>
      <c r="I20" s="51">
        <f>SUM(I7:I19)</f>
        <v>0</v>
      </c>
      <c r="J20" s="51">
        <f>SUM(J7:J19)</f>
        <v>0</v>
      </c>
      <c r="K20" s="123"/>
    </row>
    <row r="21" spans="1:11" s="124" customFormat="1" ht="12" x14ac:dyDescent="0.2">
      <c r="A21" s="125"/>
      <c r="B21" s="126"/>
      <c r="C21" s="127"/>
      <c r="D21" s="127"/>
      <c r="E21" s="128"/>
      <c r="F21" s="129"/>
      <c r="G21" s="129"/>
      <c r="H21" s="129"/>
      <c r="I21" s="129"/>
      <c r="J21" s="129"/>
      <c r="K21" s="130"/>
    </row>
    <row r="22" spans="1:11" s="117" customFormat="1" x14ac:dyDescent="0.2">
      <c r="A22" s="331">
        <v>2</v>
      </c>
      <c r="B22" s="332" t="s">
        <v>126</v>
      </c>
      <c r="C22" s="333" t="s">
        <v>127</v>
      </c>
      <c r="D22" s="54" t="s">
        <v>50</v>
      </c>
      <c r="E22" s="71" t="s">
        <v>128</v>
      </c>
      <c r="F22" s="64">
        <v>10000</v>
      </c>
      <c r="G22" s="115">
        <v>0</v>
      </c>
      <c r="H22" s="64">
        <v>10000</v>
      </c>
      <c r="I22" s="83"/>
      <c r="J22" s="83"/>
      <c r="K22" s="131"/>
    </row>
    <row r="23" spans="1:11" s="117" customFormat="1" ht="22.5" x14ac:dyDescent="0.2">
      <c r="A23" s="331"/>
      <c r="B23" s="332"/>
      <c r="C23" s="333"/>
      <c r="D23" s="54" t="s">
        <v>57</v>
      </c>
      <c r="E23" s="71" t="s">
        <v>129</v>
      </c>
      <c r="F23" s="64">
        <v>48800</v>
      </c>
      <c r="G23" s="115">
        <v>0</v>
      </c>
      <c r="H23" s="64">
        <v>48800</v>
      </c>
      <c r="I23" s="83"/>
      <c r="J23" s="132"/>
      <c r="K23" s="70"/>
    </row>
    <row r="24" spans="1:11" s="117" customFormat="1" ht="22.5" x14ac:dyDescent="0.2">
      <c r="A24" s="331"/>
      <c r="B24" s="332"/>
      <c r="C24" s="54" t="s">
        <v>130</v>
      </c>
      <c r="D24" s="54" t="s">
        <v>59</v>
      </c>
      <c r="E24" s="71" t="s">
        <v>131</v>
      </c>
      <c r="F24" s="64">
        <v>15000</v>
      </c>
      <c r="G24" s="115">
        <v>0</v>
      </c>
      <c r="H24" s="64"/>
      <c r="I24" s="64">
        <v>15000</v>
      </c>
      <c r="J24" s="83"/>
      <c r="K24" s="131"/>
    </row>
    <row r="25" spans="1:11" s="117" customFormat="1" ht="22.5" x14ac:dyDescent="0.2">
      <c r="A25" s="331"/>
      <c r="B25" s="332"/>
      <c r="C25" s="37" t="s">
        <v>132</v>
      </c>
      <c r="D25" s="54" t="s">
        <v>68</v>
      </c>
      <c r="E25" s="71" t="s">
        <v>133</v>
      </c>
      <c r="F25" s="64">
        <v>180000</v>
      </c>
      <c r="G25" s="115">
        <v>0</v>
      </c>
      <c r="H25" s="64">
        <v>180000</v>
      </c>
      <c r="I25" s="83"/>
      <c r="J25" s="83"/>
      <c r="K25" s="131"/>
    </row>
    <row r="26" spans="1:11" s="117" customFormat="1" ht="22.5" x14ac:dyDescent="0.2">
      <c r="A26" s="331"/>
      <c r="B26" s="332"/>
      <c r="C26" s="43"/>
      <c r="D26" s="60" t="s">
        <v>70</v>
      </c>
      <c r="E26" s="71" t="s">
        <v>134</v>
      </c>
      <c r="F26" s="64">
        <v>46000</v>
      </c>
      <c r="G26" s="115">
        <v>46000</v>
      </c>
      <c r="H26" s="133"/>
      <c r="I26" s="133"/>
      <c r="J26" s="133"/>
      <c r="K26" s="134"/>
    </row>
    <row r="27" spans="1:11" s="117" customFormat="1" x14ac:dyDescent="0.2">
      <c r="A27" s="331"/>
      <c r="B27" s="332"/>
      <c r="C27" s="135"/>
      <c r="D27" s="48"/>
      <c r="E27" s="49" t="s">
        <v>135</v>
      </c>
      <c r="F27" s="78">
        <f>SUM(F22:F26)</f>
        <v>299800</v>
      </c>
      <c r="G27" s="78">
        <f>SUM(G22:G26)</f>
        <v>46000</v>
      </c>
      <c r="H27" s="78">
        <f>SUM(H22:H26)</f>
        <v>238800</v>
      </c>
      <c r="I27" s="78">
        <f>SUM(I22:I26)</f>
        <v>15000</v>
      </c>
      <c r="J27" s="78">
        <f>SUM(J22:J26)</f>
        <v>0</v>
      </c>
      <c r="K27" s="136"/>
    </row>
    <row r="28" spans="1:11" s="124" customFormat="1" ht="12" x14ac:dyDescent="0.2">
      <c r="A28" s="125"/>
      <c r="B28" s="126"/>
      <c r="C28" s="127"/>
      <c r="D28" s="127"/>
      <c r="E28" s="128"/>
      <c r="F28" s="129"/>
      <c r="G28" s="129"/>
      <c r="H28" s="129"/>
      <c r="I28" s="129"/>
      <c r="J28" s="129"/>
      <c r="K28" s="130"/>
    </row>
    <row r="29" spans="1:11" s="117" customFormat="1" ht="33.75" x14ac:dyDescent="0.2">
      <c r="A29" s="125"/>
      <c r="B29" s="332" t="s">
        <v>54</v>
      </c>
      <c r="C29" s="333" t="s">
        <v>136</v>
      </c>
      <c r="D29" s="54" t="s">
        <v>50</v>
      </c>
      <c r="E29" s="71" t="s">
        <v>137</v>
      </c>
      <c r="F29" s="64"/>
      <c r="G29" s="115"/>
      <c r="H29" s="133"/>
      <c r="I29" s="71"/>
      <c r="J29" s="132"/>
      <c r="K29" s="70" t="s">
        <v>138</v>
      </c>
    </row>
    <row r="30" spans="1:11" s="117" customFormat="1" ht="22.5" x14ac:dyDescent="0.2">
      <c r="A30" s="335">
        <v>3</v>
      </c>
      <c r="B30" s="332"/>
      <c r="C30" s="333"/>
      <c r="D30" s="54" t="s">
        <v>57</v>
      </c>
      <c r="E30" s="71" t="s">
        <v>139</v>
      </c>
      <c r="F30" s="64">
        <f>G30+H30+I30+J30</f>
        <v>494291.58999999997</v>
      </c>
      <c r="G30" s="115">
        <v>99291.59</v>
      </c>
      <c r="H30" s="64">
        <v>395000</v>
      </c>
      <c r="I30" s="71"/>
      <c r="J30" s="132"/>
      <c r="K30" s="131"/>
    </row>
    <row r="31" spans="1:11" s="117" customFormat="1" x14ac:dyDescent="0.2">
      <c r="A31" s="335"/>
      <c r="B31" s="332"/>
      <c r="C31" s="333"/>
      <c r="D31" s="54"/>
      <c r="E31" s="71" t="s">
        <v>140</v>
      </c>
      <c r="F31" s="64">
        <v>24850.25</v>
      </c>
      <c r="G31" s="115">
        <v>24850.25</v>
      </c>
      <c r="H31" s="64"/>
      <c r="I31" s="71"/>
      <c r="J31" s="132"/>
      <c r="K31" s="131"/>
    </row>
    <row r="32" spans="1:11" s="117" customFormat="1" ht="33.75" x14ac:dyDescent="0.2">
      <c r="A32" s="335"/>
      <c r="B32" s="332"/>
      <c r="C32" s="333"/>
      <c r="D32" s="54" t="s">
        <v>59</v>
      </c>
      <c r="E32" s="71" t="s">
        <v>141</v>
      </c>
      <c r="F32" s="64">
        <v>260000</v>
      </c>
      <c r="G32" s="115">
        <v>0</v>
      </c>
      <c r="H32" s="64">
        <v>260000</v>
      </c>
      <c r="I32" s="83"/>
      <c r="J32" s="132"/>
      <c r="K32" s="131"/>
    </row>
    <row r="33" spans="1:11" s="117" customFormat="1" ht="22.5" x14ac:dyDescent="0.2">
      <c r="A33" s="335"/>
      <c r="B33" s="332"/>
      <c r="C33" s="333"/>
      <c r="D33" s="54" t="s">
        <v>68</v>
      </c>
      <c r="E33" s="71" t="s">
        <v>142</v>
      </c>
      <c r="F33" s="64">
        <f>H33</f>
        <v>430000</v>
      </c>
      <c r="G33" s="115">
        <v>0</v>
      </c>
      <c r="H33" s="64">
        <v>430000</v>
      </c>
      <c r="I33" s="83"/>
      <c r="J33" s="132"/>
      <c r="K33" s="131"/>
    </row>
    <row r="34" spans="1:11" s="117" customFormat="1" ht="22.5" x14ac:dyDescent="0.2">
      <c r="A34" s="335"/>
      <c r="B34" s="332"/>
      <c r="C34" s="333"/>
      <c r="D34" s="54" t="s">
        <v>70</v>
      </c>
      <c r="E34" s="71" t="s">
        <v>143</v>
      </c>
      <c r="F34" s="64">
        <v>80000</v>
      </c>
      <c r="G34" s="115">
        <v>0</v>
      </c>
      <c r="H34" s="64">
        <v>80000</v>
      </c>
      <c r="I34" s="83"/>
      <c r="J34" s="132"/>
      <c r="K34" s="70"/>
    </row>
    <row r="35" spans="1:11" s="117" customFormat="1" ht="45" x14ac:dyDescent="0.2">
      <c r="A35" s="335"/>
      <c r="B35" s="332"/>
      <c r="C35" s="333"/>
      <c r="D35" s="54" t="s">
        <v>72</v>
      </c>
      <c r="E35" s="71" t="s">
        <v>144</v>
      </c>
      <c r="F35" s="64">
        <f>H35+I35</f>
        <v>1075000</v>
      </c>
      <c r="G35" s="115">
        <v>0</v>
      </c>
      <c r="H35" s="64">
        <v>615000</v>
      </c>
      <c r="I35" s="64">
        <v>460000</v>
      </c>
      <c r="J35" s="132"/>
      <c r="K35" s="70"/>
    </row>
    <row r="36" spans="1:11" s="117" customFormat="1" x14ac:dyDescent="0.2">
      <c r="A36" s="335"/>
      <c r="B36" s="332"/>
      <c r="C36" s="333"/>
      <c r="D36" s="54" t="s">
        <v>74</v>
      </c>
      <c r="E36" s="71" t="s">
        <v>145</v>
      </c>
      <c r="F36" s="64">
        <v>10500</v>
      </c>
      <c r="G36" s="115">
        <v>0</v>
      </c>
      <c r="H36" s="64">
        <v>10500</v>
      </c>
      <c r="I36" s="64"/>
      <c r="J36" s="132"/>
      <c r="K36" s="131"/>
    </row>
    <row r="37" spans="1:11" s="117" customFormat="1" ht="22.5" x14ac:dyDescent="0.2">
      <c r="A37" s="335"/>
      <c r="B37" s="332"/>
      <c r="C37" s="333"/>
      <c r="D37" s="54" t="s">
        <v>76</v>
      </c>
      <c r="E37" s="71" t="s">
        <v>146</v>
      </c>
      <c r="F37" s="64">
        <v>20000</v>
      </c>
      <c r="G37" s="115">
        <v>0</v>
      </c>
      <c r="H37" s="64">
        <v>20000</v>
      </c>
      <c r="I37" s="64"/>
      <c r="J37" s="83"/>
      <c r="K37" s="131"/>
    </row>
    <row r="38" spans="1:11" s="117" customFormat="1" ht="22.5" x14ac:dyDescent="0.2">
      <c r="A38" s="335"/>
      <c r="B38" s="332"/>
      <c r="C38" s="333"/>
      <c r="D38" s="54" t="s">
        <v>119</v>
      </c>
      <c r="E38" s="71" t="s">
        <v>147</v>
      </c>
      <c r="F38" s="64">
        <v>10000</v>
      </c>
      <c r="G38" s="115">
        <v>0</v>
      </c>
      <c r="H38" s="64">
        <v>10000</v>
      </c>
      <c r="I38" s="64"/>
      <c r="J38" s="83"/>
      <c r="K38" s="131"/>
    </row>
    <row r="39" spans="1:11" s="117" customFormat="1" ht="33.75" x14ac:dyDescent="0.2">
      <c r="A39" s="335"/>
      <c r="B39" s="332"/>
      <c r="C39" s="333"/>
      <c r="D39" s="54" t="s">
        <v>80</v>
      </c>
      <c r="E39" s="71" t="s">
        <v>148</v>
      </c>
      <c r="F39" s="64">
        <v>78550</v>
      </c>
      <c r="G39" s="115">
        <v>0</v>
      </c>
      <c r="H39" s="64">
        <v>78550</v>
      </c>
      <c r="I39" s="64"/>
      <c r="J39" s="83"/>
      <c r="K39" s="131"/>
    </row>
    <row r="40" spans="1:11" s="117" customFormat="1" ht="33.75" x14ac:dyDescent="0.2">
      <c r="A40" s="335"/>
      <c r="B40" s="332"/>
      <c r="C40" s="54" t="s">
        <v>149</v>
      </c>
      <c r="D40" s="54" t="s">
        <v>83</v>
      </c>
      <c r="E40" s="71" t="s">
        <v>150</v>
      </c>
      <c r="F40" s="64">
        <v>50000</v>
      </c>
      <c r="G40" s="115">
        <v>0</v>
      </c>
      <c r="H40" s="64">
        <v>50000</v>
      </c>
      <c r="I40" s="83"/>
      <c r="J40" s="83"/>
      <c r="K40" s="131"/>
    </row>
    <row r="41" spans="1:11" s="117" customFormat="1" x14ac:dyDescent="0.2">
      <c r="A41" s="335"/>
      <c r="B41" s="332"/>
      <c r="C41" s="137"/>
      <c r="D41" s="48"/>
      <c r="E41" s="49" t="s">
        <v>61</v>
      </c>
      <c r="F41" s="78">
        <f>SUM(F29:F40)</f>
        <v>2533191.84</v>
      </c>
      <c r="G41" s="78">
        <f>SUM(G29:G40)</f>
        <v>124141.84</v>
      </c>
      <c r="H41" s="78">
        <f>SUM(H29:H40)</f>
        <v>1949050</v>
      </c>
      <c r="I41" s="78">
        <f>SUM(I29:I40)</f>
        <v>460000</v>
      </c>
      <c r="J41" s="78">
        <f>SUM(J29:J40)</f>
        <v>0</v>
      </c>
      <c r="K41" s="136"/>
    </row>
    <row r="42" spans="1:11" s="117" customFormat="1" ht="12" x14ac:dyDescent="0.2">
      <c r="A42" s="138"/>
      <c r="B42" s="139"/>
      <c r="C42" s="140"/>
      <c r="D42" s="140"/>
      <c r="E42" s="141"/>
      <c r="F42" s="142"/>
      <c r="G42" s="142"/>
      <c r="H42" s="142"/>
      <c r="I42" s="142"/>
      <c r="J42" s="142"/>
      <c r="K42" s="143"/>
    </row>
    <row r="43" spans="1:11" s="117" customFormat="1" ht="22.5" x14ac:dyDescent="0.2">
      <c r="A43" s="331">
        <v>4</v>
      </c>
      <c r="B43" s="332" t="s">
        <v>151</v>
      </c>
      <c r="C43" s="333" t="s">
        <v>63</v>
      </c>
      <c r="D43" s="72" t="s">
        <v>152</v>
      </c>
      <c r="E43" s="71" t="s">
        <v>153</v>
      </c>
      <c r="F43" s="64">
        <v>80000</v>
      </c>
      <c r="G43" s="115">
        <v>80000</v>
      </c>
      <c r="H43" s="64"/>
      <c r="I43" s="64"/>
      <c r="J43" s="64"/>
      <c r="K43" s="70"/>
    </row>
    <row r="44" spans="1:11" s="117" customFormat="1" ht="29.25" x14ac:dyDescent="0.2">
      <c r="A44" s="331"/>
      <c r="B44" s="332"/>
      <c r="C44" s="333"/>
      <c r="D44" s="72" t="s">
        <v>50</v>
      </c>
      <c r="E44" s="71" t="s">
        <v>154</v>
      </c>
      <c r="F44" s="64"/>
      <c r="G44" s="115">
        <v>0</v>
      </c>
      <c r="H44" s="64"/>
      <c r="I44" s="64"/>
      <c r="J44" s="64"/>
      <c r="K44" s="70" t="s">
        <v>155</v>
      </c>
    </row>
    <row r="45" spans="1:11" s="117" customFormat="1" ht="22.5" x14ac:dyDescent="0.2">
      <c r="A45" s="331"/>
      <c r="B45" s="332"/>
      <c r="C45" s="333"/>
      <c r="D45" s="72" t="s">
        <v>57</v>
      </c>
      <c r="E45" s="71" t="s">
        <v>114</v>
      </c>
      <c r="F45" s="64">
        <v>70000</v>
      </c>
      <c r="G45" s="115">
        <v>30000</v>
      </c>
      <c r="H45" s="64">
        <v>40000</v>
      </c>
      <c r="I45" s="64"/>
      <c r="J45" s="64"/>
      <c r="K45" s="70"/>
    </row>
    <row r="46" spans="1:11" s="117" customFormat="1" ht="22.5" x14ac:dyDescent="0.2">
      <c r="A46" s="331"/>
      <c r="B46" s="332"/>
      <c r="C46" s="333"/>
      <c r="D46" s="72" t="s">
        <v>59</v>
      </c>
      <c r="E46" s="71" t="s">
        <v>156</v>
      </c>
      <c r="F46" s="64">
        <v>5000</v>
      </c>
      <c r="G46" s="115">
        <v>0</v>
      </c>
      <c r="H46" s="64">
        <v>5000</v>
      </c>
      <c r="I46" s="64"/>
      <c r="J46" s="64"/>
      <c r="K46" s="70"/>
    </row>
    <row r="47" spans="1:11" s="117" customFormat="1" x14ac:dyDescent="0.2">
      <c r="A47" s="331"/>
      <c r="B47" s="332"/>
      <c r="C47" s="333"/>
      <c r="D47" s="72" t="s">
        <v>68</v>
      </c>
      <c r="E47" s="71" t="s">
        <v>157</v>
      </c>
      <c r="F47" s="64">
        <v>65000</v>
      </c>
      <c r="G47" s="115">
        <v>0</v>
      </c>
      <c r="H47" s="64">
        <v>65000</v>
      </c>
      <c r="I47" s="64"/>
      <c r="J47" s="144"/>
      <c r="K47" s="70"/>
    </row>
    <row r="48" spans="1:11" s="117" customFormat="1" ht="22.5" x14ac:dyDescent="0.2">
      <c r="A48" s="331"/>
      <c r="B48" s="332"/>
      <c r="C48" s="333"/>
      <c r="D48" s="118" t="s">
        <v>70</v>
      </c>
      <c r="E48" s="71" t="s">
        <v>113</v>
      </c>
      <c r="F48" s="64">
        <v>25000</v>
      </c>
      <c r="G48" s="115">
        <v>0</v>
      </c>
      <c r="H48" s="64">
        <v>25000</v>
      </c>
      <c r="I48" s="45"/>
      <c r="J48" s="45"/>
      <c r="K48" s="70"/>
    </row>
    <row r="49" spans="1:11" s="117" customFormat="1" ht="22.5" x14ac:dyDescent="0.2">
      <c r="A49" s="331"/>
      <c r="B49" s="332"/>
      <c r="C49" s="333"/>
      <c r="D49" s="54" t="s">
        <v>72</v>
      </c>
      <c r="E49" s="71" t="s">
        <v>117</v>
      </c>
      <c r="F49" s="64">
        <v>5000</v>
      </c>
      <c r="G49" s="115">
        <v>0</v>
      </c>
      <c r="H49" s="64">
        <v>5000</v>
      </c>
      <c r="I49" s="64"/>
      <c r="J49" s="64"/>
      <c r="K49" s="70"/>
    </row>
    <row r="50" spans="1:11" s="117" customFormat="1" ht="22.5" x14ac:dyDescent="0.2">
      <c r="A50" s="331"/>
      <c r="B50" s="332"/>
      <c r="C50" s="333"/>
      <c r="D50" s="54" t="s">
        <v>74</v>
      </c>
      <c r="E50" s="71" t="s">
        <v>158</v>
      </c>
      <c r="F50" s="64">
        <v>10000</v>
      </c>
      <c r="G50" s="115">
        <v>10000</v>
      </c>
      <c r="H50" s="64"/>
      <c r="I50" s="64"/>
      <c r="J50" s="64"/>
      <c r="K50" s="70"/>
    </row>
    <row r="51" spans="1:11" s="117" customFormat="1" ht="22.5" x14ac:dyDescent="0.2">
      <c r="A51" s="331"/>
      <c r="B51" s="332"/>
      <c r="C51" s="333"/>
      <c r="D51" s="72" t="s">
        <v>76</v>
      </c>
      <c r="E51" s="71" t="s">
        <v>159</v>
      </c>
      <c r="F51" s="64">
        <v>120000</v>
      </c>
      <c r="G51" s="115">
        <v>0</v>
      </c>
      <c r="H51" s="64">
        <v>120000</v>
      </c>
      <c r="I51" s="64"/>
      <c r="J51" s="64"/>
      <c r="K51" s="70"/>
    </row>
    <row r="52" spans="1:11" s="117" customFormat="1" ht="33.75" x14ac:dyDescent="0.2">
      <c r="A52" s="331"/>
      <c r="B52" s="332"/>
      <c r="C52" s="333"/>
      <c r="D52" s="72" t="s">
        <v>119</v>
      </c>
      <c r="E52" s="71" t="s">
        <v>160</v>
      </c>
      <c r="F52" s="64">
        <v>200000</v>
      </c>
      <c r="G52" s="115">
        <v>0</v>
      </c>
      <c r="H52" s="64">
        <v>200000</v>
      </c>
      <c r="I52" s="64"/>
      <c r="J52" s="64"/>
      <c r="K52" s="70"/>
    </row>
    <row r="53" spans="1:11" s="117" customFormat="1" ht="22.5" x14ac:dyDescent="0.2">
      <c r="A53" s="331"/>
      <c r="B53" s="332"/>
      <c r="C53" s="333"/>
      <c r="D53" s="72" t="s">
        <v>80</v>
      </c>
      <c r="E53" s="71" t="s">
        <v>161</v>
      </c>
      <c r="F53" s="64">
        <v>20000</v>
      </c>
      <c r="G53" s="115">
        <v>0</v>
      </c>
      <c r="H53" s="64">
        <v>20000</v>
      </c>
      <c r="I53" s="64"/>
      <c r="J53" s="64"/>
      <c r="K53" s="70"/>
    </row>
    <row r="54" spans="1:11" s="117" customFormat="1" ht="33.75" x14ac:dyDescent="0.2">
      <c r="A54" s="331"/>
      <c r="B54" s="332"/>
      <c r="C54" s="54" t="s">
        <v>162</v>
      </c>
      <c r="D54" s="72" t="s">
        <v>83</v>
      </c>
      <c r="E54" s="71" t="s">
        <v>122</v>
      </c>
      <c r="F54" s="64">
        <f>SUM(G54:J54)</f>
        <v>140000</v>
      </c>
      <c r="G54" s="115">
        <v>0</v>
      </c>
      <c r="H54" s="64">
        <v>140000</v>
      </c>
      <c r="I54" s="64"/>
      <c r="J54" s="64"/>
      <c r="K54" s="70"/>
    </row>
    <row r="55" spans="1:11" s="117" customFormat="1" ht="22.5" x14ac:dyDescent="0.2">
      <c r="A55" s="331"/>
      <c r="B55" s="332"/>
      <c r="C55" s="235" t="s">
        <v>163</v>
      </c>
      <c r="D55" s="72" t="s">
        <v>164</v>
      </c>
      <c r="E55" s="71" t="s">
        <v>380</v>
      </c>
      <c r="F55" s="64">
        <v>6000</v>
      </c>
      <c r="G55" s="115">
        <v>6000</v>
      </c>
      <c r="H55" s="64"/>
      <c r="I55" s="64"/>
      <c r="J55" s="64"/>
      <c r="K55" s="70"/>
    </row>
    <row r="56" spans="1:11" s="117" customFormat="1" ht="78" x14ac:dyDescent="0.2">
      <c r="A56" s="331"/>
      <c r="B56" s="332"/>
      <c r="C56" s="54" t="s">
        <v>165</v>
      </c>
      <c r="D56" s="72" t="s">
        <v>166</v>
      </c>
      <c r="E56" s="71" t="s">
        <v>167</v>
      </c>
      <c r="F56" s="64">
        <v>50000</v>
      </c>
      <c r="G56" s="115">
        <v>10000</v>
      </c>
      <c r="H56" s="64">
        <v>40000</v>
      </c>
      <c r="I56" s="64"/>
      <c r="J56" s="64"/>
      <c r="K56" s="70" t="s">
        <v>125</v>
      </c>
    </row>
    <row r="57" spans="1:11" s="117" customFormat="1" ht="78" x14ac:dyDescent="0.2">
      <c r="A57" s="331"/>
      <c r="B57" s="332"/>
      <c r="C57" s="54" t="s">
        <v>168</v>
      </c>
      <c r="D57" s="72" t="s">
        <v>169</v>
      </c>
      <c r="E57" s="71" t="s">
        <v>170</v>
      </c>
      <c r="F57" s="64">
        <f>SUM(G57:J57)</f>
        <v>70000</v>
      </c>
      <c r="G57" s="115">
        <v>15000</v>
      </c>
      <c r="H57" s="64">
        <v>55000</v>
      </c>
      <c r="I57" s="64"/>
      <c r="J57" s="64"/>
      <c r="K57" s="70" t="s">
        <v>125</v>
      </c>
    </row>
    <row r="58" spans="1:11" s="117" customFormat="1" x14ac:dyDescent="0.2">
      <c r="A58" s="331"/>
      <c r="B58" s="332"/>
      <c r="C58" s="135"/>
      <c r="D58" s="145"/>
      <c r="E58" s="49" t="s">
        <v>85</v>
      </c>
      <c r="F58" s="146">
        <f>SUM(F43:F57)</f>
        <v>866000</v>
      </c>
      <c r="G58" s="146">
        <f>SUM(G43:G57)</f>
        <v>151000</v>
      </c>
      <c r="H58" s="146">
        <f>SUM(H43:H57)</f>
        <v>715000</v>
      </c>
      <c r="I58" s="146">
        <f>SUM(I43:I57)</f>
        <v>0</v>
      </c>
      <c r="J58" s="146">
        <f>SUM(J43:J57)</f>
        <v>0</v>
      </c>
      <c r="K58" s="147"/>
    </row>
    <row r="59" spans="1:11" s="117" customFormat="1" ht="12" x14ac:dyDescent="0.2">
      <c r="A59" s="138"/>
      <c r="B59" s="139"/>
      <c r="C59" s="140"/>
      <c r="D59" s="140"/>
      <c r="E59" s="141"/>
      <c r="F59" s="142"/>
      <c r="G59" s="142"/>
      <c r="H59" s="142"/>
      <c r="I59" s="142"/>
      <c r="J59" s="142"/>
      <c r="K59" s="143"/>
    </row>
    <row r="60" spans="1:11" s="117" customFormat="1" ht="68.25" x14ac:dyDescent="0.2">
      <c r="A60" s="331">
        <v>5</v>
      </c>
      <c r="B60" s="332" t="s">
        <v>86</v>
      </c>
      <c r="C60" s="333" t="s">
        <v>171</v>
      </c>
      <c r="D60" s="54" t="s">
        <v>50</v>
      </c>
      <c r="E60" s="71" t="s">
        <v>172</v>
      </c>
      <c r="F60" s="64"/>
      <c r="G60" s="115">
        <v>0</v>
      </c>
      <c r="H60" s="64"/>
      <c r="I60" s="64"/>
      <c r="J60" s="64"/>
      <c r="K60" s="70" t="s">
        <v>173</v>
      </c>
    </row>
    <row r="61" spans="1:11" s="117" customFormat="1" ht="22.5" x14ac:dyDescent="0.2">
      <c r="A61" s="331"/>
      <c r="B61" s="332"/>
      <c r="C61" s="333"/>
      <c r="D61" s="118" t="s">
        <v>57</v>
      </c>
      <c r="E61" s="119" t="s">
        <v>174</v>
      </c>
      <c r="F61" s="45">
        <v>15000</v>
      </c>
      <c r="G61" s="115">
        <v>0</v>
      </c>
      <c r="H61" s="120">
        <v>15000</v>
      </c>
      <c r="I61" s="45"/>
      <c r="J61" s="45"/>
      <c r="K61" s="70"/>
    </row>
    <row r="62" spans="1:11" s="117" customFormat="1" ht="22.5" x14ac:dyDescent="0.2">
      <c r="A62" s="331"/>
      <c r="B62" s="332"/>
      <c r="C62" s="333"/>
      <c r="D62" s="54" t="s">
        <v>59</v>
      </c>
      <c r="E62" s="71" t="s">
        <v>117</v>
      </c>
      <c r="F62" s="64">
        <v>2000</v>
      </c>
      <c r="G62" s="115">
        <v>2000</v>
      </c>
      <c r="H62" s="64"/>
      <c r="I62" s="64"/>
      <c r="J62" s="64"/>
      <c r="K62" s="70"/>
    </row>
    <row r="63" spans="1:11" s="117" customFormat="1" ht="22.5" x14ac:dyDescent="0.2">
      <c r="A63" s="331"/>
      <c r="B63" s="332"/>
      <c r="C63" s="333"/>
      <c r="D63" s="54" t="s">
        <v>68</v>
      </c>
      <c r="E63" s="71" t="s">
        <v>175</v>
      </c>
      <c r="F63" s="64">
        <v>10000</v>
      </c>
      <c r="G63" s="115">
        <v>4000</v>
      </c>
      <c r="H63" s="64">
        <v>6000</v>
      </c>
      <c r="I63" s="64"/>
      <c r="J63" s="64"/>
      <c r="K63" s="70"/>
    </row>
    <row r="64" spans="1:11" s="117" customFormat="1" ht="22.5" x14ac:dyDescent="0.2">
      <c r="A64" s="331"/>
      <c r="B64" s="332"/>
      <c r="C64" s="333"/>
      <c r="D64" s="72" t="s">
        <v>70</v>
      </c>
      <c r="E64" s="71" t="s">
        <v>114</v>
      </c>
      <c r="F64" s="64">
        <v>15000</v>
      </c>
      <c r="G64" s="115">
        <v>15000</v>
      </c>
      <c r="H64" s="64"/>
      <c r="I64" s="64"/>
      <c r="J64" s="64"/>
      <c r="K64" s="70"/>
    </row>
    <row r="65" spans="1:12" s="117" customFormat="1" x14ac:dyDescent="0.2">
      <c r="A65" s="331"/>
      <c r="B65" s="332"/>
      <c r="C65" s="333"/>
      <c r="D65" s="54" t="s">
        <v>72</v>
      </c>
      <c r="E65" s="71" t="s">
        <v>176</v>
      </c>
      <c r="F65" s="64">
        <v>100000</v>
      </c>
      <c r="G65" s="115">
        <v>0</v>
      </c>
      <c r="H65" s="64">
        <v>100000</v>
      </c>
      <c r="I65" s="64"/>
      <c r="J65" s="64"/>
      <c r="K65" s="70"/>
    </row>
    <row r="66" spans="1:12" s="117" customFormat="1" ht="22.5" x14ac:dyDescent="0.2">
      <c r="A66" s="331"/>
      <c r="B66" s="332"/>
      <c r="C66" s="54" t="s">
        <v>177</v>
      </c>
      <c r="D66" s="54" t="s">
        <v>74</v>
      </c>
      <c r="E66" s="71" t="s">
        <v>178</v>
      </c>
      <c r="F66" s="64">
        <v>10000</v>
      </c>
      <c r="G66" s="115">
        <v>0</v>
      </c>
      <c r="H66" s="64">
        <v>10000</v>
      </c>
      <c r="I66" s="64"/>
      <c r="J66" s="64"/>
      <c r="K66" s="70"/>
    </row>
    <row r="67" spans="1:12" s="124" customFormat="1" x14ac:dyDescent="0.2">
      <c r="A67" s="331"/>
      <c r="B67" s="332"/>
      <c r="C67" s="121"/>
      <c r="D67" s="122"/>
      <c r="E67" s="49" t="s">
        <v>92</v>
      </c>
      <c r="F67" s="78">
        <f>SUM(F60:F66)</f>
        <v>152000</v>
      </c>
      <c r="G67" s="78">
        <f>SUM(G60:G66)</f>
        <v>21000</v>
      </c>
      <c r="H67" s="78">
        <f>SUM(H60:H66)</f>
        <v>131000</v>
      </c>
      <c r="I67" s="78">
        <f>SUM(I60:I66)</f>
        <v>0</v>
      </c>
      <c r="J67" s="78">
        <f>SUM(J60:J66)</f>
        <v>0</v>
      </c>
      <c r="K67" s="148"/>
    </row>
    <row r="68" spans="1:12" s="124" customFormat="1" ht="12" x14ac:dyDescent="0.2">
      <c r="A68" s="138"/>
      <c r="B68" s="139"/>
      <c r="C68" s="149"/>
      <c r="D68" s="149"/>
      <c r="E68" s="150"/>
      <c r="F68" s="151"/>
      <c r="G68" s="151"/>
      <c r="H68" s="151"/>
      <c r="I68" s="151"/>
      <c r="J68" s="151"/>
      <c r="K68" s="143"/>
    </row>
    <row r="69" spans="1:12" s="117" customFormat="1" ht="33.75" x14ac:dyDescent="0.2">
      <c r="A69" s="152"/>
      <c r="B69" s="334" t="s">
        <v>179</v>
      </c>
      <c r="C69" s="333" t="s">
        <v>180</v>
      </c>
      <c r="D69" s="54" t="s">
        <v>50</v>
      </c>
      <c r="E69" s="71" t="s">
        <v>181</v>
      </c>
      <c r="F69" s="64"/>
      <c r="G69" s="115">
        <v>0</v>
      </c>
      <c r="H69" s="64"/>
      <c r="I69" s="64"/>
      <c r="J69" s="64"/>
      <c r="K69" s="70" t="s">
        <v>111</v>
      </c>
    </row>
    <row r="70" spans="1:12" s="117" customFormat="1" ht="22.5" x14ac:dyDescent="0.2">
      <c r="A70" s="152"/>
      <c r="B70" s="334"/>
      <c r="C70" s="333"/>
      <c r="D70" s="54" t="s">
        <v>57</v>
      </c>
      <c r="E70" s="71" t="s">
        <v>134</v>
      </c>
      <c r="F70" s="64">
        <v>56000</v>
      </c>
      <c r="G70" s="115">
        <v>56000</v>
      </c>
      <c r="H70" s="64"/>
      <c r="I70" s="64"/>
      <c r="J70" s="64"/>
      <c r="K70" s="70"/>
    </row>
    <row r="71" spans="1:12" s="117" customFormat="1" ht="22.5" x14ac:dyDescent="0.2">
      <c r="A71" s="152"/>
      <c r="B71" s="334"/>
      <c r="C71" s="333"/>
      <c r="D71" s="54" t="s">
        <v>59</v>
      </c>
      <c r="E71" s="71" t="s">
        <v>182</v>
      </c>
      <c r="F71" s="64">
        <v>61000</v>
      </c>
      <c r="G71" s="115">
        <v>0</v>
      </c>
      <c r="H71" s="64">
        <v>61000</v>
      </c>
      <c r="I71" s="83"/>
      <c r="J71" s="83"/>
      <c r="K71" s="131"/>
    </row>
    <row r="72" spans="1:12" s="117" customFormat="1" ht="22.5" x14ac:dyDescent="0.2">
      <c r="A72" s="152"/>
      <c r="B72" s="334"/>
      <c r="C72" s="333"/>
      <c r="D72" s="54" t="s">
        <v>68</v>
      </c>
      <c r="E72" s="71" t="s">
        <v>183</v>
      </c>
      <c r="F72" s="64">
        <v>55000</v>
      </c>
      <c r="G72" s="115">
        <v>0</v>
      </c>
      <c r="H72" s="64">
        <v>55000</v>
      </c>
      <c r="I72" s="83"/>
      <c r="J72" s="83"/>
      <c r="K72" s="131"/>
    </row>
    <row r="73" spans="1:12" s="117" customFormat="1" ht="12" x14ac:dyDescent="0.2">
      <c r="A73" s="152"/>
      <c r="B73" s="334"/>
      <c r="C73" s="333"/>
      <c r="D73" s="54" t="s">
        <v>70</v>
      </c>
      <c r="E73" s="71" t="s">
        <v>184</v>
      </c>
      <c r="F73" s="64">
        <v>25000</v>
      </c>
      <c r="G73" s="115">
        <v>0</v>
      </c>
      <c r="H73" s="64">
        <v>25000</v>
      </c>
      <c r="I73" s="83"/>
      <c r="J73" s="154"/>
      <c r="K73" s="155"/>
      <c r="L73" s="141"/>
    </row>
    <row r="74" spans="1:12" s="117" customFormat="1" ht="12" x14ac:dyDescent="0.2">
      <c r="A74" s="152"/>
      <c r="B74" s="334"/>
      <c r="C74" s="333"/>
      <c r="D74" s="54" t="s">
        <v>72</v>
      </c>
      <c r="E74" s="71" t="s">
        <v>185</v>
      </c>
      <c r="F74" s="64">
        <v>6000</v>
      </c>
      <c r="G74" s="115">
        <v>6000</v>
      </c>
      <c r="H74" s="64"/>
      <c r="I74" s="83"/>
      <c r="J74" s="83"/>
      <c r="K74" s="131"/>
    </row>
    <row r="75" spans="1:12" s="117" customFormat="1" ht="22.5" x14ac:dyDescent="0.2">
      <c r="A75" s="152"/>
      <c r="B75" s="334"/>
      <c r="C75" s="333"/>
      <c r="D75" s="54" t="s">
        <v>74</v>
      </c>
      <c r="E75" s="71" t="s">
        <v>186</v>
      </c>
      <c r="F75" s="64">
        <v>61000</v>
      </c>
      <c r="G75" s="115">
        <v>0</v>
      </c>
      <c r="H75" s="64">
        <v>61000</v>
      </c>
      <c r="I75" s="83"/>
      <c r="J75" s="83"/>
      <c r="K75" s="131"/>
    </row>
    <row r="76" spans="1:12" s="117" customFormat="1" ht="12" x14ac:dyDescent="0.2">
      <c r="A76" s="152"/>
      <c r="B76" s="334"/>
      <c r="C76" s="333"/>
      <c r="D76" s="54" t="s">
        <v>76</v>
      </c>
      <c r="E76" s="71" t="s">
        <v>187</v>
      </c>
      <c r="F76" s="64">
        <v>37000</v>
      </c>
      <c r="G76" s="115">
        <v>0</v>
      </c>
      <c r="H76" s="64">
        <v>37000</v>
      </c>
      <c r="I76" s="83"/>
      <c r="J76" s="83"/>
      <c r="K76" s="131"/>
    </row>
    <row r="77" spans="1:12" s="117" customFormat="1" ht="22.5" x14ac:dyDescent="0.2">
      <c r="A77" s="152"/>
      <c r="B77" s="334"/>
      <c r="C77" s="333"/>
      <c r="D77" s="54" t="s">
        <v>119</v>
      </c>
      <c r="E77" s="71" t="s">
        <v>188</v>
      </c>
      <c r="F77" s="64">
        <v>350000</v>
      </c>
      <c r="G77" s="115">
        <v>0</v>
      </c>
      <c r="H77" s="64"/>
      <c r="I77" s="64">
        <v>350000</v>
      </c>
      <c r="J77" s="154"/>
      <c r="K77" s="155"/>
    </row>
    <row r="78" spans="1:12" s="117" customFormat="1" ht="12" x14ac:dyDescent="0.2">
      <c r="A78" s="152"/>
      <c r="B78" s="334"/>
      <c r="C78" s="333"/>
      <c r="D78" s="54" t="s">
        <v>80</v>
      </c>
      <c r="E78" s="71" t="s">
        <v>189</v>
      </c>
      <c r="F78" s="64">
        <v>18000</v>
      </c>
      <c r="G78" s="115">
        <v>0</v>
      </c>
      <c r="H78" s="64">
        <v>18000</v>
      </c>
      <c r="I78" s="83"/>
      <c r="J78" s="154"/>
      <c r="K78" s="155"/>
    </row>
    <row r="79" spans="1:12" s="117" customFormat="1" ht="12" x14ac:dyDescent="0.2">
      <c r="A79" s="152"/>
      <c r="B79" s="334"/>
      <c r="C79" s="333"/>
      <c r="D79" s="54" t="s">
        <v>83</v>
      </c>
      <c r="E79" s="71" t="s">
        <v>190</v>
      </c>
      <c r="F79" s="64">
        <v>10000</v>
      </c>
      <c r="G79" s="115">
        <v>0</v>
      </c>
      <c r="H79" s="64">
        <v>10000</v>
      </c>
      <c r="I79" s="83"/>
      <c r="J79" s="83"/>
      <c r="K79" s="131"/>
    </row>
    <row r="80" spans="1:12" s="117" customFormat="1" ht="12" x14ac:dyDescent="0.2">
      <c r="A80" s="152"/>
      <c r="B80" s="334"/>
      <c r="C80" s="333"/>
      <c r="D80" s="54" t="s">
        <v>164</v>
      </c>
      <c r="E80" s="71" t="s">
        <v>191</v>
      </c>
      <c r="F80" s="64">
        <v>15000</v>
      </c>
      <c r="G80" s="115">
        <v>0</v>
      </c>
      <c r="H80" s="64">
        <v>15000</v>
      </c>
      <c r="I80" s="83"/>
      <c r="J80" s="83"/>
      <c r="K80" s="131"/>
    </row>
    <row r="81" spans="1:12" s="117" customFormat="1" ht="12" x14ac:dyDescent="0.2">
      <c r="A81" s="152"/>
      <c r="B81" s="334"/>
      <c r="C81" s="333"/>
      <c r="D81" s="54" t="s">
        <v>166</v>
      </c>
      <c r="E81" s="71" t="s">
        <v>192</v>
      </c>
      <c r="F81" s="64">
        <v>33000</v>
      </c>
      <c r="G81" s="115">
        <v>0</v>
      </c>
      <c r="H81" s="64">
        <v>33000</v>
      </c>
      <c r="I81" s="83"/>
      <c r="J81" s="83"/>
      <c r="K81" s="131"/>
    </row>
    <row r="82" spans="1:12" s="117" customFormat="1" ht="22.5" x14ac:dyDescent="0.2">
      <c r="A82" s="152"/>
      <c r="B82" s="334"/>
      <c r="C82" s="333"/>
      <c r="D82" s="118" t="s">
        <v>169</v>
      </c>
      <c r="E82" s="71" t="s">
        <v>193</v>
      </c>
      <c r="F82" s="64">
        <v>25000</v>
      </c>
      <c r="G82" s="115">
        <v>0</v>
      </c>
      <c r="H82" s="64">
        <v>25000</v>
      </c>
      <c r="I82" s="45"/>
      <c r="J82" s="45"/>
      <c r="K82" s="70"/>
    </row>
    <row r="83" spans="1:12" s="117" customFormat="1" ht="22.5" x14ac:dyDescent="0.2">
      <c r="A83" s="152"/>
      <c r="B83" s="334"/>
      <c r="C83" s="333" t="s">
        <v>194</v>
      </c>
      <c r="D83" s="54" t="s">
        <v>195</v>
      </c>
      <c r="E83" s="71" t="s">
        <v>196</v>
      </c>
      <c r="F83" s="64">
        <v>45000</v>
      </c>
      <c r="G83" s="115">
        <v>0</v>
      </c>
      <c r="H83" s="64">
        <v>45000</v>
      </c>
      <c r="I83" s="83"/>
      <c r="J83" s="83"/>
      <c r="K83" s="131"/>
    </row>
    <row r="84" spans="1:12" s="117" customFormat="1" ht="22.5" x14ac:dyDescent="0.2">
      <c r="A84" s="152"/>
      <c r="B84" s="334"/>
      <c r="C84" s="333"/>
      <c r="D84" s="54" t="s">
        <v>197</v>
      </c>
      <c r="E84" s="71" t="s">
        <v>198</v>
      </c>
      <c r="F84" s="64">
        <v>13000</v>
      </c>
      <c r="G84" s="115">
        <v>0</v>
      </c>
      <c r="H84" s="64">
        <v>13000</v>
      </c>
      <c r="I84" s="83"/>
      <c r="J84" s="83"/>
      <c r="K84" s="131"/>
    </row>
    <row r="85" spans="1:12" s="117" customFormat="1" ht="22.5" x14ac:dyDescent="0.2">
      <c r="A85" s="152"/>
      <c r="B85" s="334"/>
      <c r="C85" s="333"/>
      <c r="D85" s="54" t="s">
        <v>199</v>
      </c>
      <c r="E85" s="71" t="s">
        <v>200</v>
      </c>
      <c r="F85" s="64">
        <v>70000</v>
      </c>
      <c r="G85" s="115">
        <v>0</v>
      </c>
      <c r="H85" s="64">
        <v>70000</v>
      </c>
      <c r="I85" s="83"/>
      <c r="J85" s="83"/>
      <c r="K85" s="131"/>
    </row>
    <row r="86" spans="1:12" s="117" customFormat="1" ht="45" x14ac:dyDescent="0.2">
      <c r="A86" s="152"/>
      <c r="B86" s="156" t="s">
        <v>201</v>
      </c>
      <c r="C86" s="54" t="s">
        <v>202</v>
      </c>
      <c r="D86" s="54" t="s">
        <v>199</v>
      </c>
      <c r="E86" s="71" t="s">
        <v>203</v>
      </c>
      <c r="F86" s="64">
        <v>110000</v>
      </c>
      <c r="G86" s="115">
        <v>0</v>
      </c>
      <c r="H86" s="64">
        <v>110000</v>
      </c>
      <c r="I86" s="83"/>
      <c r="J86" s="154"/>
      <c r="K86" s="92"/>
      <c r="L86" s="141"/>
    </row>
    <row r="87" spans="1:12" s="124" customFormat="1" ht="12" x14ac:dyDescent="0.2">
      <c r="A87" s="157"/>
      <c r="B87" s="158"/>
      <c r="C87" s="159"/>
      <c r="D87" s="160"/>
      <c r="E87" s="49" t="s">
        <v>99</v>
      </c>
      <c r="F87" s="78">
        <f>SUM(F69:F86)</f>
        <v>990000</v>
      </c>
      <c r="G87" s="78">
        <f>SUM(G69:G86)</f>
        <v>62000</v>
      </c>
      <c r="H87" s="78">
        <f>SUM(H69:H86)</f>
        <v>578000</v>
      </c>
      <c r="I87" s="78">
        <f>SUM(I69:I86)</f>
        <v>350000</v>
      </c>
      <c r="J87" s="78">
        <f>SUM(J69:J86)</f>
        <v>0</v>
      </c>
      <c r="K87" s="136"/>
    </row>
    <row r="88" spans="1:12" s="124" customFormat="1" ht="12" x14ac:dyDescent="0.2">
      <c r="A88" s="138"/>
      <c r="B88" s="139"/>
      <c r="C88" s="149"/>
      <c r="D88" s="149"/>
      <c r="E88" s="150"/>
      <c r="F88" s="151"/>
      <c r="G88" s="151"/>
      <c r="H88" s="151"/>
      <c r="I88" s="151"/>
      <c r="J88" s="151"/>
      <c r="K88" s="161"/>
    </row>
    <row r="89" spans="1:12" ht="12.75" x14ac:dyDescent="0.2">
      <c r="A89" s="104"/>
      <c r="B89" s="162"/>
      <c r="C89" s="163"/>
      <c r="D89" s="107"/>
      <c r="E89" s="108" t="s">
        <v>103</v>
      </c>
      <c r="F89" s="164">
        <f>F20+F27+F41+F58+F67+F87</f>
        <v>5687576.5599999996</v>
      </c>
      <c r="G89" s="164">
        <f>G20+G27+G41+G58+G67+G87</f>
        <v>470726.56</v>
      </c>
      <c r="H89" s="164">
        <f>H20+H27+H41+H58+H67+H87</f>
        <v>4391850</v>
      </c>
      <c r="I89" s="164">
        <f>I20+I27+I41+I58+I67+I87</f>
        <v>825000</v>
      </c>
      <c r="J89" s="164">
        <f>J20+J27+J41+J58+J67+J87</f>
        <v>0</v>
      </c>
      <c r="K89" s="165"/>
    </row>
    <row r="90" spans="1:12" x14ac:dyDescent="0.2">
      <c r="F90" s="103"/>
      <c r="G90" s="103"/>
      <c r="H90" s="103"/>
      <c r="I90" s="103"/>
      <c r="J90" s="103"/>
      <c r="K90" s="166"/>
    </row>
    <row r="91" spans="1:12" x14ac:dyDescent="0.2">
      <c r="F91" s="103"/>
      <c r="G91" s="103" t="s">
        <v>204</v>
      </c>
      <c r="H91" s="103"/>
      <c r="I91" s="103"/>
      <c r="J91" s="103"/>
      <c r="K91" s="167"/>
    </row>
    <row r="92" spans="1:12" x14ac:dyDescent="0.2">
      <c r="F92" s="111"/>
      <c r="G92" s="111"/>
      <c r="H92" s="111"/>
      <c r="I92" s="111"/>
      <c r="J92" s="111"/>
      <c r="K92" s="168"/>
    </row>
  </sheetData>
  <sheetProtection selectLockedCells="1" selectUnlockedCells="1"/>
  <mergeCells count="29">
    <mergeCell ref="A2:K2"/>
    <mergeCell ref="A4:A6"/>
    <mergeCell ref="B4:B6"/>
    <mergeCell ref="C4:C6"/>
    <mergeCell ref="D4:E4"/>
    <mergeCell ref="F4:J4"/>
    <mergeCell ref="K4:K6"/>
    <mergeCell ref="D5:D6"/>
    <mergeCell ref="E5:E6"/>
    <mergeCell ref="F5:F6"/>
    <mergeCell ref="G5:J5"/>
    <mergeCell ref="A7:A20"/>
    <mergeCell ref="B7:B20"/>
    <mergeCell ref="C7:C17"/>
    <mergeCell ref="A22:A27"/>
    <mergeCell ref="B22:B27"/>
    <mergeCell ref="C22:C23"/>
    <mergeCell ref="B29:B41"/>
    <mergeCell ref="C29:C39"/>
    <mergeCell ref="A30:A41"/>
    <mergeCell ref="A43:A58"/>
    <mergeCell ref="B43:B58"/>
    <mergeCell ref="C43:C53"/>
    <mergeCell ref="A60:A67"/>
    <mergeCell ref="B60:B67"/>
    <mergeCell ref="C60:C65"/>
    <mergeCell ref="B69:B85"/>
    <mergeCell ref="C69:C82"/>
    <mergeCell ref="C83:C85"/>
  </mergeCells>
  <pageMargins left="0.15748031496062992" right="0.15748031496062992" top="0.15748031496062992" bottom="0.59055118110236227" header="0.51181102362204722" footer="0.31496062992125984"/>
  <pageSetup paperSize="8" firstPageNumber="0" orientation="landscape" horizontalDpi="300" verticalDpi="300" r:id="rId1"/>
  <headerFooter alignWithMargins="0">
    <oddFooter>&amp;R&amp;"Calibri,Standard"&amp;11&amp;P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2:K142"/>
  <sheetViews>
    <sheetView topLeftCell="B130" zoomScaleSheetLayoutView="100" workbookViewId="0">
      <selection activeCell="G138" sqref="G138"/>
    </sheetView>
  </sheetViews>
  <sheetFormatPr defaultRowHeight="11.25" x14ac:dyDescent="0.2"/>
  <cols>
    <col min="1" max="1" width="0" style="31" hidden="1" customWidth="1"/>
    <col min="2" max="2" width="11.42578125" style="31" customWidth="1"/>
    <col min="3" max="3" width="12" style="112" customWidth="1"/>
    <col min="4" max="4" width="5" style="31" customWidth="1"/>
    <col min="5" max="5" width="32.7109375" style="31" customWidth="1"/>
    <col min="6" max="7" width="12.42578125" style="31" customWidth="1"/>
    <col min="8" max="9" width="12.140625" style="31" customWidth="1"/>
    <col min="10" max="10" width="11.5703125" style="31" customWidth="1"/>
    <col min="11" max="11" width="11.5703125" style="169" customWidth="1"/>
    <col min="12" max="16384" width="9.140625" style="31"/>
  </cols>
  <sheetData>
    <row r="2" spans="1:11" ht="15.75" x14ac:dyDescent="0.2">
      <c r="A2" s="337" t="s">
        <v>205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1:11" ht="15.75" x14ac:dyDescent="0.2">
      <c r="A3" s="170"/>
    </row>
    <row r="4" spans="1:11" s="114" customFormat="1" x14ac:dyDescent="0.2">
      <c r="A4" s="330" t="s">
        <v>37</v>
      </c>
      <c r="B4" s="330" t="s">
        <v>38</v>
      </c>
      <c r="C4" s="330" t="s">
        <v>39</v>
      </c>
      <c r="D4" s="330" t="s">
        <v>40</v>
      </c>
      <c r="E4" s="330"/>
      <c r="F4" s="330" t="s">
        <v>41</v>
      </c>
      <c r="G4" s="330"/>
      <c r="H4" s="330"/>
      <c r="I4" s="330"/>
      <c r="J4" s="330"/>
      <c r="K4" s="347" t="s">
        <v>42</v>
      </c>
    </row>
    <row r="5" spans="1:11" s="114" customFormat="1" x14ac:dyDescent="0.2">
      <c r="A5" s="330"/>
      <c r="B5" s="330"/>
      <c r="C5" s="330"/>
      <c r="D5" s="330" t="s">
        <v>45</v>
      </c>
      <c r="E5" s="330" t="s">
        <v>46</v>
      </c>
      <c r="F5" s="330" t="s">
        <v>105</v>
      </c>
      <c r="G5" s="330" t="s">
        <v>44</v>
      </c>
      <c r="H5" s="330"/>
      <c r="I5" s="330"/>
      <c r="J5" s="330"/>
      <c r="K5" s="347"/>
    </row>
    <row r="6" spans="1:11" s="114" customFormat="1" ht="22.5" x14ac:dyDescent="0.2">
      <c r="A6" s="330"/>
      <c r="B6" s="330"/>
      <c r="C6" s="330"/>
      <c r="D6" s="330"/>
      <c r="E6" s="330"/>
      <c r="F6" s="330"/>
      <c r="G6" s="35" t="s">
        <v>3</v>
      </c>
      <c r="H6" s="35" t="s">
        <v>4</v>
      </c>
      <c r="I6" s="35" t="s">
        <v>5</v>
      </c>
      <c r="J6" s="35" t="s">
        <v>47</v>
      </c>
      <c r="K6" s="347"/>
    </row>
    <row r="7" spans="1:11" s="117" customFormat="1" ht="56.25" x14ac:dyDescent="0.2">
      <c r="A7" s="171">
        <v>1</v>
      </c>
      <c r="B7" s="172" t="s">
        <v>206</v>
      </c>
      <c r="C7" s="118" t="s">
        <v>207</v>
      </c>
      <c r="D7" s="118" t="s">
        <v>50</v>
      </c>
      <c r="E7" s="119" t="s">
        <v>208</v>
      </c>
      <c r="F7" s="173">
        <v>75000</v>
      </c>
      <c r="G7" s="173">
        <v>0</v>
      </c>
      <c r="H7" s="173">
        <v>75000</v>
      </c>
      <c r="I7" s="174"/>
      <c r="J7" s="175"/>
      <c r="K7" s="176"/>
    </row>
    <row r="8" spans="1:11" s="117" customFormat="1" ht="12" thickBot="1" x14ac:dyDescent="0.25">
      <c r="A8" s="177"/>
      <c r="B8" s="178"/>
      <c r="C8" s="179"/>
      <c r="D8" s="180"/>
      <c r="E8" s="49" t="s">
        <v>209</v>
      </c>
      <c r="F8" s="77">
        <f>SUM(F7)</f>
        <v>75000</v>
      </c>
      <c r="G8" s="78">
        <f>SUM(G6:G7)</f>
        <v>0</v>
      </c>
      <c r="H8" s="77">
        <f>SUM(H6:H7)</f>
        <v>75000</v>
      </c>
      <c r="I8" s="78">
        <f>SUM(I6:I7)</f>
        <v>0</v>
      </c>
      <c r="J8" s="78">
        <f>SUM(J6:J7)</f>
        <v>0</v>
      </c>
      <c r="K8" s="181"/>
    </row>
    <row r="9" spans="1:11" s="117" customFormat="1" ht="34.5" thickBot="1" x14ac:dyDescent="0.25">
      <c r="A9" s="343">
        <v>1</v>
      </c>
      <c r="B9" s="341" t="s">
        <v>48</v>
      </c>
      <c r="C9" s="344" t="s">
        <v>49</v>
      </c>
      <c r="D9" s="118" t="s">
        <v>50</v>
      </c>
      <c r="E9" s="119" t="s">
        <v>210</v>
      </c>
      <c r="F9" s="45">
        <v>18391.41</v>
      </c>
      <c r="G9" s="173">
        <v>18391.41</v>
      </c>
      <c r="H9" s="45"/>
      <c r="I9" s="45" t="s">
        <v>204</v>
      </c>
      <c r="J9" s="45"/>
      <c r="K9" s="70"/>
    </row>
    <row r="10" spans="1:11" s="117" customFormat="1" ht="34.5" thickBot="1" x14ac:dyDescent="0.25">
      <c r="A10" s="343"/>
      <c r="B10" s="341"/>
      <c r="C10" s="344"/>
      <c r="D10" s="118" t="s">
        <v>57</v>
      </c>
      <c r="E10" s="119" t="s">
        <v>211</v>
      </c>
      <c r="F10" s="45">
        <v>60000</v>
      </c>
      <c r="G10" s="173">
        <v>0</v>
      </c>
      <c r="H10" s="45">
        <v>60000</v>
      </c>
      <c r="I10" s="45"/>
      <c r="J10" s="45"/>
      <c r="K10" s="70"/>
    </row>
    <row r="11" spans="1:11" s="117" customFormat="1" ht="12" thickBot="1" x14ac:dyDescent="0.25">
      <c r="A11" s="343"/>
      <c r="B11" s="341"/>
      <c r="C11" s="344"/>
      <c r="D11" s="118" t="s">
        <v>59</v>
      </c>
      <c r="E11" s="119" t="s">
        <v>212</v>
      </c>
      <c r="F11" s="45">
        <v>50000</v>
      </c>
      <c r="G11" s="173">
        <v>0</v>
      </c>
      <c r="H11" s="45">
        <v>50000</v>
      </c>
      <c r="I11" s="45"/>
      <c r="J11" s="45"/>
      <c r="K11" s="70"/>
    </row>
    <row r="12" spans="1:11" s="117" customFormat="1" ht="23.25" thickBot="1" x14ac:dyDescent="0.25">
      <c r="A12" s="343"/>
      <c r="B12" s="341"/>
      <c r="C12" s="344"/>
      <c r="D12" s="118" t="s">
        <v>68</v>
      </c>
      <c r="E12" s="119" t="s">
        <v>213</v>
      </c>
      <c r="F12" s="45">
        <v>60000</v>
      </c>
      <c r="G12" s="173">
        <v>0</v>
      </c>
      <c r="H12" s="45">
        <v>60000</v>
      </c>
      <c r="I12" s="45"/>
      <c r="J12" s="45"/>
      <c r="K12" s="70"/>
    </row>
    <row r="13" spans="1:11" s="117" customFormat="1" ht="23.25" thickBot="1" x14ac:dyDescent="0.25">
      <c r="A13" s="343"/>
      <c r="B13" s="341"/>
      <c r="C13" s="344"/>
      <c r="D13" s="118" t="s">
        <v>70</v>
      </c>
      <c r="E13" s="119" t="s">
        <v>214</v>
      </c>
      <c r="F13" s="45">
        <v>45000</v>
      </c>
      <c r="G13" s="173">
        <v>0</v>
      </c>
      <c r="H13" s="120">
        <v>45000</v>
      </c>
      <c r="I13" s="45"/>
      <c r="J13" s="45"/>
      <c r="K13" s="70"/>
    </row>
    <row r="14" spans="1:11" s="117" customFormat="1" ht="12" thickBot="1" x14ac:dyDescent="0.25">
      <c r="A14" s="343"/>
      <c r="B14" s="341"/>
      <c r="C14" s="344"/>
      <c r="D14" s="118" t="s">
        <v>72</v>
      </c>
      <c r="E14" s="119" t="s">
        <v>215</v>
      </c>
      <c r="F14" s="45">
        <v>10000</v>
      </c>
      <c r="G14" s="173">
        <v>0</v>
      </c>
      <c r="H14" s="45">
        <v>10000</v>
      </c>
      <c r="I14" s="45"/>
      <c r="J14" s="45"/>
      <c r="K14" s="70"/>
    </row>
    <row r="15" spans="1:11" s="117" customFormat="1" ht="23.25" thickBot="1" x14ac:dyDescent="0.25">
      <c r="A15" s="343"/>
      <c r="B15" s="341"/>
      <c r="C15" s="344"/>
      <c r="D15" s="118" t="s">
        <v>74</v>
      </c>
      <c r="E15" s="119" t="s">
        <v>216</v>
      </c>
      <c r="F15" s="45">
        <v>20000</v>
      </c>
      <c r="G15" s="173">
        <v>0</v>
      </c>
      <c r="H15" s="45">
        <v>20000</v>
      </c>
      <c r="I15" s="45"/>
      <c r="J15" s="45"/>
      <c r="K15" s="70"/>
    </row>
    <row r="16" spans="1:11" s="117" customFormat="1" ht="12" thickBot="1" x14ac:dyDescent="0.25">
      <c r="A16" s="343"/>
      <c r="B16" s="341"/>
      <c r="C16" s="344"/>
      <c r="D16" s="118" t="s">
        <v>76</v>
      </c>
      <c r="E16" s="119" t="s">
        <v>217</v>
      </c>
      <c r="F16" s="45">
        <v>100000</v>
      </c>
      <c r="G16" s="173">
        <v>0</v>
      </c>
      <c r="H16" s="45">
        <v>100000</v>
      </c>
      <c r="I16" s="45"/>
      <c r="J16" s="120"/>
      <c r="K16" s="183"/>
    </row>
    <row r="17" spans="1:11" s="117" customFormat="1" ht="34.5" thickBot="1" x14ac:dyDescent="0.25">
      <c r="A17" s="343"/>
      <c r="B17" s="341"/>
      <c r="C17" s="344"/>
      <c r="D17" s="118" t="s">
        <v>119</v>
      </c>
      <c r="E17" s="119" t="s">
        <v>218</v>
      </c>
      <c r="F17" s="45">
        <v>10000</v>
      </c>
      <c r="G17" s="173">
        <v>0</v>
      </c>
      <c r="H17" s="45">
        <v>10000</v>
      </c>
      <c r="I17" s="45"/>
      <c r="J17" s="175"/>
      <c r="K17" s="131"/>
    </row>
    <row r="18" spans="1:11" s="117" customFormat="1" ht="23.25" thickBot="1" x14ac:dyDescent="0.25">
      <c r="A18" s="343"/>
      <c r="B18" s="341"/>
      <c r="C18" s="344"/>
      <c r="D18" s="118" t="s">
        <v>80</v>
      </c>
      <c r="E18" s="119" t="s">
        <v>219</v>
      </c>
      <c r="F18" s="45">
        <v>5000</v>
      </c>
      <c r="G18" s="173">
        <v>0</v>
      </c>
      <c r="H18" s="45">
        <v>5000</v>
      </c>
      <c r="I18" s="45"/>
      <c r="J18" s="120"/>
      <c r="K18" s="183"/>
    </row>
    <row r="19" spans="1:11" s="117" customFormat="1" ht="23.25" thickBot="1" x14ac:dyDescent="0.25">
      <c r="A19" s="343"/>
      <c r="B19" s="341"/>
      <c r="C19" s="344"/>
      <c r="D19" s="118" t="s">
        <v>83</v>
      </c>
      <c r="E19" s="119" t="s">
        <v>220</v>
      </c>
      <c r="F19" s="45">
        <v>70000</v>
      </c>
      <c r="G19" s="173">
        <v>0</v>
      </c>
      <c r="H19" s="45">
        <v>70000</v>
      </c>
      <c r="I19" s="45"/>
      <c r="J19" s="120"/>
      <c r="K19" s="183"/>
    </row>
    <row r="20" spans="1:11" s="117" customFormat="1" ht="23.25" thickBot="1" x14ac:dyDescent="0.25">
      <c r="A20" s="343"/>
      <c r="B20" s="341"/>
      <c r="C20" s="344"/>
      <c r="D20" s="251" t="s">
        <v>164</v>
      </c>
      <c r="E20" s="119" t="s">
        <v>221</v>
      </c>
      <c r="F20" s="173">
        <v>1283.6400000000001</v>
      </c>
      <c r="G20" s="173">
        <v>1283.6400000000001</v>
      </c>
      <c r="H20" s="45"/>
      <c r="I20" s="45"/>
      <c r="J20" s="120"/>
      <c r="K20" s="183"/>
    </row>
    <row r="21" spans="1:11" s="117" customFormat="1" ht="34.5" thickBot="1" x14ac:dyDescent="0.25">
      <c r="A21" s="343"/>
      <c r="B21" s="341"/>
      <c r="C21" s="344"/>
      <c r="D21" s="251" t="s">
        <v>166</v>
      </c>
      <c r="E21" s="119" t="s">
        <v>222</v>
      </c>
      <c r="F21" s="173">
        <v>595.20000000000005</v>
      </c>
      <c r="G21" s="173">
        <v>595.20000000000005</v>
      </c>
      <c r="H21" s="45"/>
      <c r="I21" s="45"/>
      <c r="J21" s="120"/>
      <c r="K21" s="183"/>
    </row>
    <row r="22" spans="1:11" s="117" customFormat="1" ht="23.25" thickBot="1" x14ac:dyDescent="0.25">
      <c r="A22" s="343"/>
      <c r="B22" s="341"/>
      <c r="C22" s="344"/>
      <c r="D22" s="251" t="s">
        <v>169</v>
      </c>
      <c r="E22" s="119" t="s">
        <v>223</v>
      </c>
      <c r="F22" s="173">
        <v>3400.89</v>
      </c>
      <c r="G22" s="173">
        <v>3400.89</v>
      </c>
      <c r="H22" s="45"/>
      <c r="I22" s="45"/>
      <c r="J22" s="120"/>
      <c r="K22" s="183"/>
    </row>
    <row r="23" spans="1:11" s="117" customFormat="1" ht="23.25" thickBot="1" x14ac:dyDescent="0.25">
      <c r="A23" s="343"/>
      <c r="B23" s="341"/>
      <c r="C23" s="344"/>
      <c r="D23" s="251" t="s">
        <v>195</v>
      </c>
      <c r="E23" s="119" t="s">
        <v>224</v>
      </c>
      <c r="F23" s="173">
        <v>6594.84</v>
      </c>
      <c r="G23" s="173">
        <v>6594.84</v>
      </c>
      <c r="H23" s="45"/>
      <c r="I23" s="45"/>
      <c r="J23" s="120"/>
      <c r="K23" s="183"/>
    </row>
    <row r="24" spans="1:11" s="117" customFormat="1" ht="23.25" thickBot="1" x14ac:dyDescent="0.25">
      <c r="A24" s="343"/>
      <c r="B24" s="341"/>
      <c r="C24" s="118" t="s">
        <v>225</v>
      </c>
      <c r="D24" s="251" t="s">
        <v>197</v>
      </c>
      <c r="E24" s="119" t="s">
        <v>226</v>
      </c>
      <c r="F24" s="45">
        <v>100000</v>
      </c>
      <c r="G24" s="173">
        <v>20000</v>
      </c>
      <c r="H24" s="45">
        <v>80000</v>
      </c>
      <c r="I24" s="45"/>
      <c r="J24" s="120"/>
      <c r="K24" s="183"/>
    </row>
    <row r="25" spans="1:11" s="117" customFormat="1" ht="45.75" thickBot="1" x14ac:dyDescent="0.25">
      <c r="A25" s="343"/>
      <c r="B25" s="341"/>
      <c r="C25" s="118" t="s">
        <v>227</v>
      </c>
      <c r="D25" s="118" t="s">
        <v>199</v>
      </c>
      <c r="E25" s="119" t="s">
        <v>228</v>
      </c>
      <c r="F25" s="45">
        <v>35000</v>
      </c>
      <c r="G25" s="173">
        <v>0</v>
      </c>
      <c r="H25" s="45">
        <v>35000</v>
      </c>
      <c r="I25" s="120"/>
      <c r="J25" s="45"/>
      <c r="K25" s="183"/>
    </row>
    <row r="26" spans="1:11" s="117" customFormat="1" ht="23.25" thickBot="1" x14ac:dyDescent="0.25">
      <c r="A26" s="343"/>
      <c r="B26" s="341"/>
      <c r="C26" s="118"/>
      <c r="D26" s="118" t="s">
        <v>229</v>
      </c>
      <c r="E26" s="119" t="s">
        <v>230</v>
      </c>
      <c r="F26" s="45">
        <v>620</v>
      </c>
      <c r="G26" s="173">
        <v>620</v>
      </c>
      <c r="H26" s="45"/>
      <c r="I26" s="45"/>
      <c r="J26" s="120"/>
      <c r="K26" s="183"/>
    </row>
    <row r="27" spans="1:11" s="117" customFormat="1" ht="45.75" thickBot="1" x14ac:dyDescent="0.25">
      <c r="A27" s="343"/>
      <c r="B27" s="341"/>
      <c r="C27" s="118" t="s">
        <v>231</v>
      </c>
      <c r="D27" s="118" t="s">
        <v>232</v>
      </c>
      <c r="E27" s="119" t="s">
        <v>233</v>
      </c>
      <c r="F27" s="45">
        <v>14000</v>
      </c>
      <c r="G27" s="173">
        <v>0</v>
      </c>
      <c r="H27" s="45">
        <v>14000</v>
      </c>
      <c r="I27" s="45"/>
      <c r="J27" s="45"/>
      <c r="K27" s="70"/>
    </row>
    <row r="28" spans="1:11" s="117" customFormat="1" ht="12" thickBot="1" x14ac:dyDescent="0.25">
      <c r="A28" s="343"/>
      <c r="B28" s="341"/>
      <c r="C28" s="185"/>
      <c r="D28" s="48"/>
      <c r="E28" s="49" t="s">
        <v>53</v>
      </c>
      <c r="F28" s="77">
        <f>SUM(F9:F27)</f>
        <v>609885.9800000001</v>
      </c>
      <c r="G28" s="77">
        <f>SUM(G9:G27)</f>
        <v>50885.979999999996</v>
      </c>
      <c r="H28" s="78">
        <f>SUM(H9:H27)</f>
        <v>559000</v>
      </c>
      <c r="I28" s="78">
        <f>SUM(I9:I27)</f>
        <v>0</v>
      </c>
      <c r="J28" s="78">
        <f>SUM(J9:J27)</f>
        <v>0</v>
      </c>
      <c r="K28" s="181"/>
    </row>
    <row r="29" spans="1:11" s="124" customFormat="1" ht="12" x14ac:dyDescent="0.2">
      <c r="A29" s="186"/>
      <c r="B29" s="187"/>
      <c r="C29" s="149"/>
      <c r="D29" s="127"/>
      <c r="E29" s="188"/>
      <c r="F29" s="129"/>
      <c r="G29" s="129"/>
      <c r="H29" s="129"/>
      <c r="I29" s="129"/>
      <c r="J29" s="129"/>
      <c r="K29" s="189"/>
    </row>
    <row r="30" spans="1:11" s="117" customFormat="1" ht="34.5" thickBot="1" x14ac:dyDescent="0.25">
      <c r="A30" s="44"/>
      <c r="B30" s="341" t="s">
        <v>126</v>
      </c>
      <c r="C30" s="339" t="s">
        <v>127</v>
      </c>
      <c r="D30" s="118" t="s">
        <v>50</v>
      </c>
      <c r="E30" s="119" t="s">
        <v>234</v>
      </c>
      <c r="F30" s="45">
        <v>65000</v>
      </c>
      <c r="G30" s="173">
        <v>0</v>
      </c>
      <c r="H30" s="45">
        <v>65000</v>
      </c>
      <c r="I30" s="175"/>
      <c r="J30" s="174"/>
      <c r="K30" s="190"/>
    </row>
    <row r="31" spans="1:11" s="117" customFormat="1" ht="34.5" thickBot="1" x14ac:dyDescent="0.25">
      <c r="A31" s="345">
        <v>2</v>
      </c>
      <c r="B31" s="341"/>
      <c r="C31" s="339"/>
      <c r="D31" s="118" t="s">
        <v>57</v>
      </c>
      <c r="E31" s="119" t="s">
        <v>235</v>
      </c>
      <c r="F31" s="45">
        <v>950000</v>
      </c>
      <c r="G31" s="173">
        <v>0</v>
      </c>
      <c r="H31" s="45">
        <v>950000</v>
      </c>
      <c r="I31" s="175"/>
      <c r="J31" s="174"/>
      <c r="K31" s="131"/>
    </row>
    <row r="32" spans="1:11" s="117" customFormat="1" ht="23.25" thickBot="1" x14ac:dyDescent="0.25">
      <c r="A32" s="345"/>
      <c r="B32" s="341"/>
      <c r="C32" s="339"/>
      <c r="D32" s="118" t="s">
        <v>59</v>
      </c>
      <c r="E32" s="119" t="s">
        <v>236</v>
      </c>
      <c r="F32" s="45">
        <v>80000</v>
      </c>
      <c r="G32" s="173">
        <v>0</v>
      </c>
      <c r="H32" s="45">
        <v>80000</v>
      </c>
      <c r="I32" s="175"/>
      <c r="J32" s="174"/>
      <c r="K32" s="191"/>
    </row>
    <row r="33" spans="1:11" s="117" customFormat="1" ht="12" thickBot="1" x14ac:dyDescent="0.25">
      <c r="A33" s="345"/>
      <c r="B33" s="341"/>
      <c r="C33" s="339"/>
      <c r="D33" s="118" t="s">
        <v>68</v>
      </c>
      <c r="E33" s="119" t="s">
        <v>237</v>
      </c>
      <c r="F33" s="45">
        <v>90000</v>
      </c>
      <c r="G33" s="173">
        <v>0</v>
      </c>
      <c r="H33" s="45">
        <v>90000</v>
      </c>
      <c r="I33" s="175"/>
      <c r="J33" s="175"/>
      <c r="K33" s="192"/>
    </row>
    <row r="34" spans="1:11" s="117" customFormat="1" ht="23.25" thickBot="1" x14ac:dyDescent="0.25">
      <c r="A34" s="345"/>
      <c r="B34" s="341"/>
      <c r="C34" s="339"/>
      <c r="D34" s="118" t="s">
        <v>70</v>
      </c>
      <c r="E34" s="119" t="s">
        <v>238</v>
      </c>
      <c r="F34" s="45">
        <v>45000</v>
      </c>
      <c r="G34" s="173">
        <v>0</v>
      </c>
      <c r="H34" s="45">
        <v>45000</v>
      </c>
      <c r="I34" s="175"/>
      <c r="J34" s="175"/>
      <c r="K34" s="192"/>
    </row>
    <row r="35" spans="1:11" s="117" customFormat="1" ht="23.25" thickBot="1" x14ac:dyDescent="0.25">
      <c r="A35" s="345"/>
      <c r="B35" s="341"/>
      <c r="C35" s="339"/>
      <c r="D35" s="118" t="s">
        <v>72</v>
      </c>
      <c r="E35" s="119" t="s">
        <v>239</v>
      </c>
      <c r="F35" s="45">
        <v>40000</v>
      </c>
      <c r="G35" s="173">
        <v>0</v>
      </c>
      <c r="H35" s="45">
        <v>40000</v>
      </c>
      <c r="I35" s="175"/>
      <c r="J35" s="175"/>
      <c r="K35" s="131"/>
    </row>
    <row r="36" spans="1:11" s="117" customFormat="1" ht="34.5" thickBot="1" x14ac:dyDescent="0.25">
      <c r="A36" s="345"/>
      <c r="B36" s="341"/>
      <c r="C36" s="339"/>
      <c r="D36" s="118" t="s">
        <v>74</v>
      </c>
      <c r="E36" s="119" t="s">
        <v>240</v>
      </c>
      <c r="F36" s="45">
        <v>30000</v>
      </c>
      <c r="G36" s="173">
        <v>0</v>
      </c>
      <c r="H36" s="45">
        <v>30000</v>
      </c>
      <c r="I36" s="175"/>
      <c r="J36" s="175"/>
      <c r="K36" s="131"/>
    </row>
    <row r="37" spans="1:11" s="117" customFormat="1" ht="23.25" thickBot="1" x14ac:dyDescent="0.25">
      <c r="A37" s="345"/>
      <c r="B37" s="341"/>
      <c r="C37" s="339"/>
      <c r="D37" s="118" t="s">
        <v>76</v>
      </c>
      <c r="E37" s="119" t="s">
        <v>241</v>
      </c>
      <c r="F37" s="45">
        <v>150000</v>
      </c>
      <c r="G37" s="173">
        <v>0</v>
      </c>
      <c r="H37" s="45">
        <v>150000</v>
      </c>
      <c r="I37" s="193"/>
      <c r="J37" s="175"/>
      <c r="K37" s="131"/>
    </row>
    <row r="38" spans="1:11" s="117" customFormat="1" ht="34.5" thickBot="1" x14ac:dyDescent="0.25">
      <c r="A38" s="345"/>
      <c r="B38" s="341"/>
      <c r="C38" s="339"/>
      <c r="D38" s="118" t="s">
        <v>119</v>
      </c>
      <c r="E38" s="119" t="s">
        <v>242</v>
      </c>
      <c r="F38" s="45">
        <v>100000</v>
      </c>
      <c r="G38" s="173">
        <v>0</v>
      </c>
      <c r="H38" s="45">
        <v>100000</v>
      </c>
      <c r="I38" s="175"/>
      <c r="J38" s="175"/>
      <c r="K38" s="131"/>
    </row>
    <row r="39" spans="1:11" s="117" customFormat="1" ht="23.25" thickBot="1" x14ac:dyDescent="0.25">
      <c r="A39" s="345"/>
      <c r="B39" s="341"/>
      <c r="C39" s="339"/>
      <c r="D39" s="118" t="s">
        <v>80</v>
      </c>
      <c r="E39" s="119" t="s">
        <v>243</v>
      </c>
      <c r="F39" s="45">
        <v>18000</v>
      </c>
      <c r="G39" s="173">
        <v>0</v>
      </c>
      <c r="H39" s="45">
        <v>18000</v>
      </c>
      <c r="I39" s="175"/>
      <c r="J39" s="174"/>
      <c r="K39" s="131"/>
    </row>
    <row r="40" spans="1:11" s="117" customFormat="1" ht="23.25" thickBot="1" x14ac:dyDescent="0.25">
      <c r="A40" s="345"/>
      <c r="B40" s="341"/>
      <c r="C40" s="339"/>
      <c r="D40" s="118" t="s">
        <v>83</v>
      </c>
      <c r="E40" s="119" t="s">
        <v>244</v>
      </c>
      <c r="F40" s="45">
        <v>40000</v>
      </c>
      <c r="G40" s="173">
        <v>0</v>
      </c>
      <c r="H40" s="45">
        <v>40000</v>
      </c>
      <c r="I40" s="175"/>
      <c r="J40" s="174"/>
      <c r="K40" s="131"/>
    </row>
    <row r="41" spans="1:11" s="117" customFormat="1" ht="23.25" thickBot="1" x14ac:dyDescent="0.25">
      <c r="A41" s="345"/>
      <c r="B41" s="341"/>
      <c r="C41" s="118" t="s">
        <v>130</v>
      </c>
      <c r="D41" s="118" t="s">
        <v>164</v>
      </c>
      <c r="E41" s="119" t="s">
        <v>245</v>
      </c>
      <c r="F41" s="45">
        <v>70000</v>
      </c>
      <c r="G41" s="173">
        <v>0</v>
      </c>
      <c r="H41" s="45">
        <v>70000</v>
      </c>
      <c r="I41" s="175"/>
      <c r="J41" s="175"/>
      <c r="K41" s="131"/>
    </row>
    <row r="42" spans="1:11" s="117" customFormat="1" ht="23.25" thickBot="1" x14ac:dyDescent="0.25">
      <c r="A42" s="345"/>
      <c r="B42" s="341"/>
      <c r="C42" s="118"/>
      <c r="D42" s="118" t="s">
        <v>166</v>
      </c>
      <c r="E42" s="119" t="s">
        <v>246</v>
      </c>
      <c r="F42" s="45">
        <v>10000</v>
      </c>
      <c r="G42" s="173">
        <v>0</v>
      </c>
      <c r="H42" s="45">
        <v>10000</v>
      </c>
      <c r="I42" s="175"/>
      <c r="J42" s="175"/>
      <c r="K42" s="131"/>
    </row>
    <row r="43" spans="1:11" s="117" customFormat="1" ht="23.25" thickBot="1" x14ac:dyDescent="0.25">
      <c r="A43" s="345"/>
      <c r="B43" s="341"/>
      <c r="C43" s="118" t="s">
        <v>247</v>
      </c>
      <c r="D43" s="118" t="s">
        <v>169</v>
      </c>
      <c r="E43" s="119" t="s">
        <v>248</v>
      </c>
      <c r="F43" s="45">
        <v>70000</v>
      </c>
      <c r="G43" s="173">
        <v>0</v>
      </c>
      <c r="H43" s="45">
        <v>70000</v>
      </c>
      <c r="I43" s="175"/>
      <c r="J43" s="175"/>
      <c r="K43" s="131"/>
    </row>
    <row r="44" spans="1:11" s="117" customFormat="1" ht="23.25" thickBot="1" x14ac:dyDescent="0.25">
      <c r="A44" s="194"/>
      <c r="B44" s="341"/>
      <c r="C44" s="195"/>
      <c r="D44" s="195" t="s">
        <v>195</v>
      </c>
      <c r="E44" s="196" t="s">
        <v>249</v>
      </c>
      <c r="F44" s="197">
        <v>8000</v>
      </c>
      <c r="G44" s="173">
        <v>0</v>
      </c>
      <c r="H44" s="197">
        <v>8000</v>
      </c>
      <c r="I44" s="198"/>
      <c r="J44" s="198"/>
      <c r="K44" s="134"/>
    </row>
    <row r="45" spans="1:11" s="117" customFormat="1" ht="12" thickBot="1" x14ac:dyDescent="0.25">
      <c r="A45" s="199"/>
      <c r="B45" s="341"/>
      <c r="C45" s="200"/>
      <c r="D45" s="48"/>
      <c r="E45" s="49" t="s">
        <v>135</v>
      </c>
      <c r="F45" s="77">
        <f>SUM(F30:F44)</f>
        <v>1766000</v>
      </c>
      <c r="G45" s="78">
        <f>SUM(G30:G44)</f>
        <v>0</v>
      </c>
      <c r="H45" s="78">
        <f>SUM(H30:H44)</f>
        <v>1766000</v>
      </c>
      <c r="I45" s="78">
        <f>SUM(I30:I43)</f>
        <v>0</v>
      </c>
      <c r="J45" s="78">
        <f>SUM(J30:J43)</f>
        <v>0</v>
      </c>
      <c r="K45" s="181"/>
    </row>
    <row r="46" spans="1:11" s="117" customFormat="1" ht="45" x14ac:dyDescent="0.2">
      <c r="A46" s="201"/>
      <c r="B46" s="334" t="s">
        <v>54</v>
      </c>
      <c r="C46" s="54" t="s">
        <v>250</v>
      </c>
      <c r="D46" s="54" t="s">
        <v>50</v>
      </c>
      <c r="E46" s="71" t="s">
        <v>251</v>
      </c>
      <c r="F46" s="64">
        <f>G46+H46</f>
        <v>250000</v>
      </c>
      <c r="G46" s="173">
        <v>0</v>
      </c>
      <c r="H46" s="64">
        <v>250000</v>
      </c>
      <c r="I46" s="45"/>
      <c r="J46" s="45"/>
      <c r="K46" s="70"/>
    </row>
    <row r="47" spans="1:11" s="117" customFormat="1" ht="22.5" x14ac:dyDescent="0.2">
      <c r="A47" s="201"/>
      <c r="B47" s="334"/>
      <c r="C47" s="54"/>
      <c r="D47" s="54" t="s">
        <v>57</v>
      </c>
      <c r="E47" s="71" t="s">
        <v>252</v>
      </c>
      <c r="F47" s="173">
        <v>38392.44</v>
      </c>
      <c r="G47" s="173">
        <v>38392.44</v>
      </c>
      <c r="H47" s="64"/>
      <c r="I47" s="45"/>
      <c r="J47" s="45"/>
      <c r="K47" s="70"/>
    </row>
    <row r="48" spans="1:11" s="117" customFormat="1" ht="22.5" x14ac:dyDescent="0.2">
      <c r="A48" s="201"/>
      <c r="B48" s="334"/>
      <c r="C48" s="54"/>
      <c r="D48" s="54" t="s">
        <v>59</v>
      </c>
      <c r="E48" s="71" t="s">
        <v>253</v>
      </c>
      <c r="F48" s="173">
        <v>36491.43</v>
      </c>
      <c r="G48" s="173">
        <v>36491.43</v>
      </c>
      <c r="H48" s="64"/>
      <c r="I48" s="45"/>
      <c r="J48" s="45"/>
      <c r="K48" s="70"/>
    </row>
    <row r="49" spans="1:11" s="117" customFormat="1" ht="45" x14ac:dyDescent="0.2">
      <c r="A49" s="201"/>
      <c r="B49" s="334"/>
      <c r="C49" s="54"/>
      <c r="D49" s="54" t="s">
        <v>68</v>
      </c>
      <c r="E49" s="71" t="s">
        <v>254</v>
      </c>
      <c r="F49" s="173">
        <v>63787.82</v>
      </c>
      <c r="G49" s="173">
        <v>63787.82</v>
      </c>
      <c r="H49" s="64"/>
      <c r="I49" s="45"/>
      <c r="J49" s="45"/>
      <c r="K49" s="70"/>
    </row>
    <row r="50" spans="1:11" s="117" customFormat="1" ht="22.5" x14ac:dyDescent="0.2">
      <c r="A50" s="201"/>
      <c r="B50" s="334"/>
      <c r="C50" s="54"/>
      <c r="D50" s="54"/>
      <c r="E50" s="71" t="s">
        <v>255</v>
      </c>
      <c r="F50" s="173">
        <v>6466</v>
      </c>
      <c r="G50" s="173">
        <v>6466</v>
      </c>
      <c r="H50" s="64"/>
      <c r="I50" s="45"/>
      <c r="J50" s="45"/>
      <c r="K50" s="70"/>
    </row>
    <row r="51" spans="1:11" s="117" customFormat="1" ht="33.75" x14ac:dyDescent="0.2">
      <c r="A51" s="201"/>
      <c r="B51" s="334"/>
      <c r="C51" s="54"/>
      <c r="D51" s="54"/>
      <c r="E51" s="71" t="s">
        <v>256</v>
      </c>
      <c r="F51" s="173">
        <v>16621.89</v>
      </c>
      <c r="G51" s="173">
        <v>16621.89</v>
      </c>
      <c r="H51" s="64"/>
      <c r="I51" s="45"/>
      <c r="J51" s="45"/>
      <c r="K51" s="70"/>
    </row>
    <row r="52" spans="1:11" s="117" customFormat="1" ht="22.5" x14ac:dyDescent="0.2">
      <c r="A52" s="202"/>
      <c r="B52" s="334"/>
      <c r="C52" s="346" t="s">
        <v>136</v>
      </c>
      <c r="D52" s="118" t="s">
        <v>68</v>
      </c>
      <c r="E52" s="119" t="s">
        <v>257</v>
      </c>
      <c r="F52" s="45">
        <v>30000</v>
      </c>
      <c r="G52" s="173">
        <v>0</v>
      </c>
      <c r="H52" s="45"/>
      <c r="I52" s="203">
        <v>30000</v>
      </c>
      <c r="J52" s="45"/>
      <c r="K52" s="70"/>
    </row>
    <row r="53" spans="1:11" s="117" customFormat="1" ht="22.5" x14ac:dyDescent="0.2">
      <c r="A53" s="202"/>
      <c r="B53" s="334"/>
      <c r="C53" s="346"/>
      <c r="D53" s="118" t="s">
        <v>70</v>
      </c>
      <c r="E53" s="119" t="s">
        <v>258</v>
      </c>
      <c r="F53" s="45">
        <v>120000</v>
      </c>
      <c r="G53" s="173">
        <v>0</v>
      </c>
      <c r="H53" s="45">
        <v>120000</v>
      </c>
      <c r="I53" s="203"/>
      <c r="J53" s="45"/>
      <c r="K53" s="70"/>
    </row>
    <row r="54" spans="1:11" s="117" customFormat="1" ht="22.5" x14ac:dyDescent="0.2">
      <c r="A54" s="202"/>
      <c r="B54" s="334"/>
      <c r="C54" s="346"/>
      <c r="D54" s="118" t="s">
        <v>72</v>
      </c>
      <c r="E54" s="119" t="s">
        <v>259</v>
      </c>
      <c r="F54" s="45">
        <f>H54</f>
        <v>120000</v>
      </c>
      <c r="G54" s="173">
        <v>0</v>
      </c>
      <c r="H54" s="45">
        <v>120000</v>
      </c>
      <c r="I54" s="203"/>
      <c r="J54" s="45"/>
      <c r="K54" s="70"/>
    </row>
    <row r="55" spans="1:11" s="117" customFormat="1" ht="45" x14ac:dyDescent="0.2">
      <c r="A55" s="202"/>
      <c r="B55" s="334"/>
      <c r="C55" s="346"/>
      <c r="D55" s="54" t="s">
        <v>74</v>
      </c>
      <c r="E55" s="71" t="s">
        <v>260</v>
      </c>
      <c r="F55" s="64">
        <v>100000</v>
      </c>
      <c r="G55" s="173">
        <v>0</v>
      </c>
      <c r="H55" s="64">
        <v>100000</v>
      </c>
      <c r="I55" s="203"/>
      <c r="J55" s="203"/>
      <c r="K55" s="70"/>
    </row>
    <row r="56" spans="1:11" s="117" customFormat="1" ht="337.5" x14ac:dyDescent="0.2">
      <c r="A56" s="202"/>
      <c r="B56" s="334"/>
      <c r="C56" s="346"/>
      <c r="D56" s="118" t="s">
        <v>76</v>
      </c>
      <c r="E56" s="119" t="s">
        <v>261</v>
      </c>
      <c r="F56" s="45">
        <v>70000</v>
      </c>
      <c r="G56" s="173">
        <v>0</v>
      </c>
      <c r="H56" s="45"/>
      <c r="I56" s="204">
        <v>70000</v>
      </c>
      <c r="J56" s="205"/>
      <c r="K56" s="206"/>
    </row>
    <row r="57" spans="1:11" s="117" customFormat="1" ht="22.5" x14ac:dyDescent="0.2">
      <c r="A57" s="202"/>
      <c r="B57" s="334"/>
      <c r="C57" s="346"/>
      <c r="D57" s="118" t="s">
        <v>262</v>
      </c>
      <c r="E57" s="119" t="s">
        <v>263</v>
      </c>
      <c r="F57" s="45">
        <v>10000</v>
      </c>
      <c r="G57" s="173">
        <v>0</v>
      </c>
      <c r="H57" s="45">
        <v>10000</v>
      </c>
      <c r="I57" s="203"/>
      <c r="J57" s="203"/>
      <c r="K57" s="70"/>
    </row>
    <row r="58" spans="1:11" s="117" customFormat="1" ht="33.75" x14ac:dyDescent="0.2">
      <c r="A58" s="202"/>
      <c r="B58" s="334"/>
      <c r="C58" s="346"/>
      <c r="D58" s="118" t="s">
        <v>80</v>
      </c>
      <c r="E58" s="71" t="s">
        <v>264</v>
      </c>
      <c r="F58" s="64">
        <v>220000</v>
      </c>
      <c r="G58" s="173">
        <v>0</v>
      </c>
      <c r="H58" s="207">
        <v>220000</v>
      </c>
      <c r="I58" s="203"/>
      <c r="J58" s="203"/>
      <c r="K58" s="70"/>
    </row>
    <row r="59" spans="1:11" s="117" customFormat="1" ht="168.75" x14ac:dyDescent="0.2">
      <c r="A59" s="202"/>
      <c r="B59" s="334"/>
      <c r="C59" s="346"/>
      <c r="D59" s="118" t="s">
        <v>83</v>
      </c>
      <c r="E59" s="119" t="s">
        <v>265</v>
      </c>
      <c r="F59" s="45">
        <v>35000</v>
      </c>
      <c r="G59" s="173">
        <v>0</v>
      </c>
      <c r="H59" s="45"/>
      <c r="I59" s="208">
        <v>35000</v>
      </c>
      <c r="J59" s="45"/>
      <c r="K59" s="70"/>
    </row>
    <row r="60" spans="1:11" s="117" customFormat="1" ht="22.5" x14ac:dyDescent="0.2">
      <c r="A60" s="202"/>
      <c r="B60" s="334"/>
      <c r="C60" s="346"/>
      <c r="D60" s="118" t="s">
        <v>164</v>
      </c>
      <c r="E60" s="119" t="s">
        <v>266</v>
      </c>
      <c r="F60" s="45">
        <v>40000</v>
      </c>
      <c r="G60" s="173">
        <v>0</v>
      </c>
      <c r="H60" s="208">
        <v>40000</v>
      </c>
      <c r="I60" s="203"/>
      <c r="J60" s="45"/>
      <c r="K60" s="70"/>
    </row>
    <row r="61" spans="1:11" s="117" customFormat="1" ht="45" x14ac:dyDescent="0.2">
      <c r="A61" s="202"/>
      <c r="B61" s="334"/>
      <c r="C61" s="346"/>
      <c r="D61" s="118" t="s">
        <v>166</v>
      </c>
      <c r="E61" s="119" t="s">
        <v>267</v>
      </c>
      <c r="F61" s="45">
        <v>20000</v>
      </c>
      <c r="G61" s="173">
        <v>0</v>
      </c>
      <c r="H61" s="45">
        <v>20000</v>
      </c>
      <c r="I61" s="203"/>
      <c r="J61" s="45"/>
      <c r="K61" s="70"/>
    </row>
    <row r="62" spans="1:11" s="117" customFormat="1" ht="22.5" x14ac:dyDescent="0.2">
      <c r="A62" s="202"/>
      <c r="B62" s="334"/>
      <c r="C62" s="346"/>
      <c r="D62" s="118" t="s">
        <v>169</v>
      </c>
      <c r="E62" s="119" t="s">
        <v>268</v>
      </c>
      <c r="F62" s="45">
        <v>200000</v>
      </c>
      <c r="G62" s="173">
        <v>0</v>
      </c>
      <c r="H62" s="45"/>
      <c r="I62" s="210">
        <v>200000</v>
      </c>
      <c r="J62" s="40"/>
      <c r="K62" s="66"/>
    </row>
    <row r="63" spans="1:11" s="117" customFormat="1" ht="45" x14ac:dyDescent="0.2">
      <c r="A63" s="202"/>
      <c r="B63" s="334"/>
      <c r="C63" s="346"/>
      <c r="D63" s="118" t="s">
        <v>195</v>
      </c>
      <c r="E63" s="119" t="s">
        <v>269</v>
      </c>
      <c r="F63" s="45">
        <v>25000</v>
      </c>
      <c r="G63" s="173">
        <v>0</v>
      </c>
      <c r="H63" s="45"/>
      <c r="I63" s="45">
        <v>25000</v>
      </c>
      <c r="J63" s="211"/>
      <c r="K63" s="70"/>
    </row>
    <row r="64" spans="1:11" s="117" customFormat="1" ht="33.75" x14ac:dyDescent="0.2">
      <c r="A64" s="202"/>
      <c r="B64" s="334"/>
      <c r="C64" s="346"/>
      <c r="D64" s="118" t="s">
        <v>197</v>
      </c>
      <c r="E64" s="119" t="s">
        <v>270</v>
      </c>
      <c r="F64" s="45">
        <v>500000</v>
      </c>
      <c r="G64" s="173">
        <v>0</v>
      </c>
      <c r="H64" s="45"/>
      <c r="I64" s="208">
        <v>500000</v>
      </c>
      <c r="J64" s="45"/>
      <c r="K64" s="70"/>
    </row>
    <row r="65" spans="1:11" s="117" customFormat="1" ht="45" x14ac:dyDescent="0.2">
      <c r="A65" s="202"/>
      <c r="B65" s="334"/>
      <c r="C65" s="346"/>
      <c r="D65" s="118" t="s">
        <v>199</v>
      </c>
      <c r="E65" s="119" t="s">
        <v>271</v>
      </c>
      <c r="F65" s="45">
        <v>50000</v>
      </c>
      <c r="G65" s="173">
        <v>0</v>
      </c>
      <c r="H65" s="45"/>
      <c r="I65" s="208">
        <v>50000</v>
      </c>
      <c r="J65" s="45"/>
      <c r="K65" s="70"/>
    </row>
    <row r="66" spans="1:11" s="117" customFormat="1" ht="33.75" x14ac:dyDescent="0.2">
      <c r="A66" s="212"/>
      <c r="B66" s="334"/>
      <c r="C66" s="346"/>
      <c r="D66" s="118" t="s">
        <v>229</v>
      </c>
      <c r="E66" s="119" t="s">
        <v>272</v>
      </c>
      <c r="F66" s="45">
        <v>100000</v>
      </c>
      <c r="G66" s="173">
        <v>0</v>
      </c>
      <c r="H66" s="45"/>
      <c r="I66" s="210">
        <v>100000</v>
      </c>
      <c r="J66" s="45"/>
      <c r="K66" s="70"/>
    </row>
    <row r="67" spans="1:11" s="117" customFormat="1" ht="33.75" x14ac:dyDescent="0.2">
      <c r="A67" s="202"/>
      <c r="B67" s="334"/>
      <c r="C67" s="118" t="s">
        <v>273</v>
      </c>
      <c r="D67" s="118" t="s">
        <v>232</v>
      </c>
      <c r="E67" s="119" t="s">
        <v>274</v>
      </c>
      <c r="F67" s="45">
        <v>240000</v>
      </c>
      <c r="G67" s="173">
        <v>0</v>
      </c>
      <c r="H67" s="45">
        <v>240000</v>
      </c>
      <c r="I67" s="203"/>
      <c r="J67" s="45"/>
      <c r="K67" s="70"/>
    </row>
    <row r="68" spans="1:11" s="117" customFormat="1" ht="33.75" x14ac:dyDescent="0.2">
      <c r="A68" s="119"/>
      <c r="B68" s="334" t="s">
        <v>275</v>
      </c>
      <c r="C68" s="54"/>
      <c r="D68" s="54" t="s">
        <v>276</v>
      </c>
      <c r="E68" s="71" t="s">
        <v>277</v>
      </c>
      <c r="F68" s="64">
        <v>45900</v>
      </c>
      <c r="G68" s="173">
        <v>90567.3</v>
      </c>
      <c r="H68" s="64"/>
      <c r="I68" s="213"/>
      <c r="J68" s="64"/>
      <c r="K68" s="70"/>
    </row>
    <row r="69" spans="1:11" s="117" customFormat="1" ht="22.5" x14ac:dyDescent="0.2">
      <c r="A69" s="119"/>
      <c r="B69" s="334"/>
      <c r="C69" s="54"/>
      <c r="D69" s="54" t="s">
        <v>278</v>
      </c>
      <c r="E69" s="71" t="s">
        <v>279</v>
      </c>
      <c r="F69" s="64">
        <v>108000</v>
      </c>
      <c r="G69" s="173"/>
      <c r="H69" s="64">
        <f>F69+F68-G68</f>
        <v>63332.7</v>
      </c>
      <c r="I69" s="71"/>
      <c r="J69" s="64"/>
      <c r="K69" s="70"/>
    </row>
    <row r="70" spans="1:11" s="117" customFormat="1" ht="45" x14ac:dyDescent="0.2">
      <c r="A70" s="119"/>
      <c r="B70" s="153"/>
      <c r="C70" s="54"/>
      <c r="D70" s="54"/>
      <c r="E70" s="71" t="s">
        <v>280</v>
      </c>
      <c r="F70" s="64">
        <v>340000</v>
      </c>
      <c r="G70" s="173">
        <v>340000</v>
      </c>
      <c r="H70" s="64"/>
      <c r="I70" s="71"/>
      <c r="J70" s="64"/>
      <c r="K70" s="70"/>
    </row>
    <row r="71" spans="1:11" s="117" customFormat="1" ht="12.75" thickBot="1" x14ac:dyDescent="0.25">
      <c r="A71" s="214"/>
      <c r="B71" s="182"/>
      <c r="C71" s="185"/>
      <c r="D71" s="48"/>
      <c r="E71" s="49" t="s">
        <v>61</v>
      </c>
      <c r="F71" s="77">
        <f>SUM(F46:F70)</f>
        <v>2785659.58</v>
      </c>
      <c r="G71" s="77">
        <f>SUM(G46:G70)</f>
        <v>592326.88</v>
      </c>
      <c r="H71" s="77">
        <f>SUM(H46:H69)</f>
        <v>1183332.7</v>
      </c>
      <c r="I71" s="77">
        <f>SUM(I46:I69)</f>
        <v>1010000</v>
      </c>
      <c r="J71" s="78">
        <f>SUM(J46:J69)</f>
        <v>0</v>
      </c>
      <c r="K71" s="181"/>
    </row>
    <row r="72" spans="1:11" s="117" customFormat="1" ht="69" thickBot="1" x14ac:dyDescent="0.25">
      <c r="A72" s="340">
        <v>4</v>
      </c>
      <c r="B72" s="341" t="s">
        <v>62</v>
      </c>
      <c r="C72" s="339" t="s">
        <v>63</v>
      </c>
      <c r="D72" s="118" t="s">
        <v>50</v>
      </c>
      <c r="E72" s="119" t="s">
        <v>281</v>
      </c>
      <c r="F72" s="216">
        <v>300000</v>
      </c>
      <c r="G72" s="173">
        <v>60000</v>
      </c>
      <c r="H72" s="216">
        <v>240000</v>
      </c>
      <c r="I72" s="71"/>
      <c r="J72" s="215"/>
      <c r="K72" s="260" t="s">
        <v>282</v>
      </c>
    </row>
    <row r="73" spans="1:11" s="117" customFormat="1" ht="34.5" thickBot="1" x14ac:dyDescent="0.25">
      <c r="A73" s="340"/>
      <c r="B73" s="341"/>
      <c r="C73" s="339"/>
      <c r="D73" s="118" t="s">
        <v>57</v>
      </c>
      <c r="E73" s="119" t="s">
        <v>283</v>
      </c>
      <c r="F73" s="216">
        <v>250000</v>
      </c>
      <c r="G73" s="173">
        <v>0</v>
      </c>
      <c r="H73" s="216">
        <v>250000</v>
      </c>
      <c r="I73" s="216"/>
      <c r="J73" s="259"/>
      <c r="K73" s="261"/>
    </row>
    <row r="74" spans="1:11" s="117" customFormat="1" ht="23.25" thickBot="1" x14ac:dyDescent="0.25">
      <c r="A74" s="340"/>
      <c r="B74" s="341"/>
      <c r="C74" s="339"/>
      <c r="D74" s="118" t="s">
        <v>59</v>
      </c>
      <c r="E74" s="119" t="s">
        <v>284</v>
      </c>
      <c r="F74" s="216">
        <v>25000</v>
      </c>
      <c r="G74" s="173">
        <v>0</v>
      </c>
      <c r="H74" s="215">
        <v>25000</v>
      </c>
      <c r="I74" s="215"/>
      <c r="J74" s="216"/>
      <c r="K74" s="66"/>
    </row>
    <row r="75" spans="1:11" s="117" customFormat="1" ht="23.25" thickBot="1" x14ac:dyDescent="0.25">
      <c r="A75" s="340"/>
      <c r="B75" s="341"/>
      <c r="C75" s="339"/>
      <c r="D75" s="118" t="s">
        <v>68</v>
      </c>
      <c r="E75" s="119" t="s">
        <v>285</v>
      </c>
      <c r="F75" s="216"/>
      <c r="G75" s="173">
        <v>0</v>
      </c>
      <c r="H75" s="215"/>
      <c r="I75" s="218"/>
      <c r="J75" s="216"/>
      <c r="K75" s="70"/>
    </row>
    <row r="76" spans="1:11" s="117" customFormat="1" ht="23.25" thickBot="1" x14ac:dyDescent="0.25">
      <c r="A76" s="340"/>
      <c r="B76" s="341"/>
      <c r="C76" s="339"/>
      <c r="D76" s="118" t="s">
        <v>70</v>
      </c>
      <c r="E76" s="119" t="s">
        <v>286</v>
      </c>
      <c r="F76" s="216">
        <v>6000</v>
      </c>
      <c r="G76" s="173">
        <v>0</v>
      </c>
      <c r="H76" s="216">
        <v>6000</v>
      </c>
      <c r="I76" s="215"/>
      <c r="J76" s="216"/>
      <c r="K76" s="70"/>
    </row>
    <row r="77" spans="1:11" s="117" customFormat="1" ht="12" thickBot="1" x14ac:dyDescent="0.25">
      <c r="A77" s="340"/>
      <c r="B77" s="341"/>
      <c r="C77" s="339"/>
      <c r="D77" s="118" t="s">
        <v>72</v>
      </c>
      <c r="E77" s="119" t="s">
        <v>215</v>
      </c>
      <c r="F77" s="216">
        <v>40000</v>
      </c>
      <c r="G77" s="173">
        <v>0</v>
      </c>
      <c r="H77" s="216">
        <v>40000</v>
      </c>
      <c r="I77" s="215"/>
      <c r="J77" s="216"/>
      <c r="K77" s="70"/>
    </row>
    <row r="78" spans="1:11" s="117" customFormat="1" ht="34.5" thickBot="1" x14ac:dyDescent="0.25">
      <c r="A78" s="340"/>
      <c r="B78" s="341"/>
      <c r="C78" s="339"/>
      <c r="D78" s="54" t="s">
        <v>74</v>
      </c>
      <c r="E78" s="71" t="s">
        <v>287</v>
      </c>
      <c r="F78" s="219">
        <v>30000</v>
      </c>
      <c r="G78" s="173">
        <v>0</v>
      </c>
      <c r="H78" s="219">
        <v>30000</v>
      </c>
      <c r="I78" s="215"/>
      <c r="J78" s="216"/>
      <c r="K78" s="70"/>
    </row>
    <row r="79" spans="1:11" s="117" customFormat="1" ht="23.25" thickBot="1" x14ac:dyDescent="0.25">
      <c r="A79" s="340"/>
      <c r="B79" s="341"/>
      <c r="C79" s="339"/>
      <c r="D79" s="118" t="s">
        <v>76</v>
      </c>
      <c r="E79" s="119" t="s">
        <v>288</v>
      </c>
      <c r="F79" s="216">
        <v>20000</v>
      </c>
      <c r="G79" s="173">
        <v>0</v>
      </c>
      <c r="H79" s="216">
        <v>20000</v>
      </c>
      <c r="I79" s="215"/>
      <c r="J79" s="216"/>
      <c r="K79" s="70"/>
    </row>
    <row r="80" spans="1:11" s="117" customFormat="1" ht="34.5" thickBot="1" x14ac:dyDescent="0.25">
      <c r="A80" s="340"/>
      <c r="B80" s="341"/>
      <c r="C80" s="339"/>
      <c r="D80" s="118" t="s">
        <v>262</v>
      </c>
      <c r="E80" s="119" t="s">
        <v>289</v>
      </c>
      <c r="F80" s="216">
        <v>15000</v>
      </c>
      <c r="G80" s="173">
        <v>0</v>
      </c>
      <c r="H80" s="216">
        <v>15000</v>
      </c>
      <c r="I80" s="215"/>
      <c r="J80" s="216"/>
      <c r="K80" s="70"/>
    </row>
    <row r="81" spans="1:11" s="117" customFormat="1" ht="23.25" thickBot="1" x14ac:dyDescent="0.25">
      <c r="A81" s="340"/>
      <c r="B81" s="341"/>
      <c r="C81" s="339"/>
      <c r="D81" s="118" t="s">
        <v>290</v>
      </c>
      <c r="E81" s="119" t="s">
        <v>291</v>
      </c>
      <c r="F81" s="216">
        <v>5000</v>
      </c>
      <c r="G81" s="173">
        <v>0</v>
      </c>
      <c r="H81" s="216">
        <v>5000</v>
      </c>
      <c r="I81" s="215"/>
      <c r="J81" s="216"/>
      <c r="K81" s="70"/>
    </row>
    <row r="82" spans="1:11" s="117" customFormat="1" ht="23.25" thickBot="1" x14ac:dyDescent="0.25">
      <c r="A82" s="340"/>
      <c r="B82" s="341"/>
      <c r="C82" s="339"/>
      <c r="D82" s="118" t="s">
        <v>83</v>
      </c>
      <c r="E82" s="119" t="s">
        <v>292</v>
      </c>
      <c r="F82" s="216">
        <v>25000</v>
      </c>
      <c r="G82" s="173">
        <v>0</v>
      </c>
      <c r="H82" s="216">
        <v>25000</v>
      </c>
      <c r="I82" s="215"/>
      <c r="J82" s="216"/>
      <c r="K82" s="70"/>
    </row>
    <row r="83" spans="1:11" s="117" customFormat="1" ht="34.5" thickBot="1" x14ac:dyDescent="0.25">
      <c r="A83" s="340"/>
      <c r="B83" s="341"/>
      <c r="C83" s="339"/>
      <c r="D83" s="118" t="s">
        <v>293</v>
      </c>
      <c r="E83" s="119" t="s">
        <v>294</v>
      </c>
      <c r="F83" s="216">
        <v>50000</v>
      </c>
      <c r="G83" s="173">
        <v>0</v>
      </c>
      <c r="H83" s="216">
        <v>50000</v>
      </c>
      <c r="I83" s="215"/>
      <c r="J83" s="216"/>
      <c r="K83" s="70"/>
    </row>
    <row r="84" spans="1:11" s="117" customFormat="1" ht="23.25" thickBot="1" x14ac:dyDescent="0.25">
      <c r="A84" s="340"/>
      <c r="B84" s="341"/>
      <c r="C84" s="339"/>
      <c r="D84" s="118" t="s">
        <v>166</v>
      </c>
      <c r="E84" s="119" t="s">
        <v>295</v>
      </c>
      <c r="F84" s="216">
        <v>60000</v>
      </c>
      <c r="G84" s="173">
        <v>0</v>
      </c>
      <c r="H84" s="216">
        <v>60000</v>
      </c>
      <c r="I84" s="215"/>
      <c r="J84" s="216"/>
      <c r="K84" s="70"/>
    </row>
    <row r="85" spans="1:11" s="117" customFormat="1" ht="34.5" thickBot="1" x14ac:dyDescent="0.25">
      <c r="A85" s="340"/>
      <c r="B85" s="341"/>
      <c r="C85" s="339"/>
      <c r="D85" s="118" t="s">
        <v>169</v>
      </c>
      <c r="E85" s="119" t="s">
        <v>296</v>
      </c>
      <c r="F85" s="216">
        <v>40000</v>
      </c>
      <c r="G85" s="173">
        <v>0</v>
      </c>
      <c r="H85" s="216">
        <v>40000</v>
      </c>
      <c r="I85" s="217"/>
      <c r="J85" s="216"/>
      <c r="K85" s="70"/>
    </row>
    <row r="86" spans="1:11" s="117" customFormat="1" ht="57" thickBot="1" x14ac:dyDescent="0.25">
      <c r="A86" s="340"/>
      <c r="B86" s="341"/>
      <c r="C86" s="339"/>
      <c r="D86" s="118" t="s">
        <v>195</v>
      </c>
      <c r="E86" s="119" t="s">
        <v>297</v>
      </c>
      <c r="F86" s="216">
        <v>100000</v>
      </c>
      <c r="G86" s="173">
        <v>0</v>
      </c>
      <c r="H86" s="216">
        <v>100000</v>
      </c>
      <c r="I86" s="215"/>
      <c r="J86" s="216"/>
      <c r="K86" s="70"/>
    </row>
    <row r="87" spans="1:11" s="117" customFormat="1" ht="45.75" thickBot="1" x14ac:dyDescent="0.25">
      <c r="A87" s="340"/>
      <c r="B87" s="341"/>
      <c r="C87" s="339"/>
      <c r="D87" s="118" t="s">
        <v>197</v>
      </c>
      <c r="E87" s="119" t="s">
        <v>298</v>
      </c>
      <c r="F87" s="216">
        <v>150000</v>
      </c>
      <c r="G87" s="173">
        <v>0</v>
      </c>
      <c r="H87" s="216">
        <v>150000</v>
      </c>
      <c r="I87" s="218"/>
      <c r="J87" s="216"/>
      <c r="K87" s="70"/>
    </row>
    <row r="88" spans="1:11" s="117" customFormat="1" ht="34.5" thickBot="1" x14ac:dyDescent="0.25">
      <c r="A88" s="340"/>
      <c r="B88" s="341"/>
      <c r="C88" s="339"/>
      <c r="D88" s="118" t="s">
        <v>199</v>
      </c>
      <c r="E88" s="119" t="s">
        <v>299</v>
      </c>
      <c r="F88" s="216">
        <v>20000</v>
      </c>
      <c r="G88" s="173">
        <v>0</v>
      </c>
      <c r="H88" s="216">
        <v>20000</v>
      </c>
      <c r="I88" s="217"/>
      <c r="J88" s="216"/>
      <c r="K88" s="70"/>
    </row>
    <row r="89" spans="1:11" s="117" customFormat="1" ht="34.5" thickBot="1" x14ac:dyDescent="0.25">
      <c r="A89" s="340"/>
      <c r="B89" s="341"/>
      <c r="C89" s="118" t="s">
        <v>300</v>
      </c>
      <c r="D89" s="118" t="s">
        <v>229</v>
      </c>
      <c r="E89" s="119" t="s">
        <v>301</v>
      </c>
      <c r="F89" s="216">
        <v>20000</v>
      </c>
      <c r="G89" s="173">
        <v>0</v>
      </c>
      <c r="H89" s="216">
        <v>20000</v>
      </c>
      <c r="I89" s="215"/>
      <c r="J89" s="216"/>
      <c r="K89" s="70"/>
    </row>
    <row r="90" spans="1:11" s="117" customFormat="1" ht="45.75" thickBot="1" x14ac:dyDescent="0.25">
      <c r="A90" s="340"/>
      <c r="B90" s="341"/>
      <c r="C90" s="118" t="s">
        <v>302</v>
      </c>
      <c r="D90" s="118" t="s">
        <v>232</v>
      </c>
      <c r="E90" s="119" t="s">
        <v>303</v>
      </c>
      <c r="F90" s="216">
        <v>200000</v>
      </c>
      <c r="G90" s="173">
        <v>0</v>
      </c>
      <c r="H90" s="216">
        <v>200000</v>
      </c>
      <c r="I90" s="215"/>
      <c r="J90" s="220"/>
      <c r="K90" s="131"/>
    </row>
    <row r="91" spans="1:11" s="117" customFormat="1" ht="45.75" thickBot="1" x14ac:dyDescent="0.25">
      <c r="A91" s="340"/>
      <c r="B91" s="341"/>
      <c r="C91" s="118" t="s">
        <v>304</v>
      </c>
      <c r="D91" s="118" t="s">
        <v>276</v>
      </c>
      <c r="E91" s="119" t="s">
        <v>305</v>
      </c>
      <c r="F91" s="216">
        <v>45000</v>
      </c>
      <c r="G91" s="173">
        <v>0</v>
      </c>
      <c r="H91" s="216">
        <v>45000</v>
      </c>
      <c r="I91" s="215"/>
      <c r="J91" s="216"/>
      <c r="K91" s="70"/>
    </row>
    <row r="92" spans="1:11" s="117" customFormat="1" ht="12" thickBot="1" x14ac:dyDescent="0.25">
      <c r="A92" s="340"/>
      <c r="B92" s="341"/>
      <c r="C92" s="185"/>
      <c r="D92" s="48"/>
      <c r="E92" s="49" t="s">
        <v>85</v>
      </c>
      <c r="F92" s="77">
        <f>SUM(F72:F91)</f>
        <v>1401000</v>
      </c>
      <c r="G92" s="77">
        <f>SUM(G72:G91)</f>
        <v>60000</v>
      </c>
      <c r="H92" s="77">
        <f>SUM(H72:H91)</f>
        <v>1341000</v>
      </c>
      <c r="I92" s="78">
        <f>SUM(I72:I91)</f>
        <v>0</v>
      </c>
      <c r="J92" s="78">
        <f>SUM(J72:J91)</f>
        <v>0</v>
      </c>
      <c r="K92" s="181"/>
    </row>
    <row r="93" spans="1:11" s="117" customFormat="1" ht="69" thickBot="1" x14ac:dyDescent="0.25">
      <c r="A93" s="340"/>
      <c r="B93" s="341" t="s">
        <v>86</v>
      </c>
      <c r="C93" s="339" t="s">
        <v>306</v>
      </c>
      <c r="D93" s="118" t="s">
        <v>50</v>
      </c>
      <c r="E93" s="119" t="s">
        <v>307</v>
      </c>
      <c r="F93" s="216">
        <v>560000</v>
      </c>
      <c r="G93" s="173">
        <v>72000</v>
      </c>
      <c r="H93" s="216">
        <v>488000</v>
      </c>
      <c r="I93" s="71"/>
      <c r="J93" s="45"/>
      <c r="K93" s="183" t="s">
        <v>308</v>
      </c>
    </row>
    <row r="94" spans="1:11" s="117" customFormat="1" ht="57" thickBot="1" x14ac:dyDescent="0.25">
      <c r="A94" s="340"/>
      <c r="B94" s="341"/>
      <c r="C94" s="339"/>
      <c r="D94" s="118" t="s">
        <v>57</v>
      </c>
      <c r="E94" s="119" t="s">
        <v>309</v>
      </c>
      <c r="F94" s="45">
        <v>15000</v>
      </c>
      <c r="G94" s="173">
        <v>0</v>
      </c>
      <c r="H94" s="45">
        <v>15000</v>
      </c>
      <c r="I94" s="45"/>
      <c r="J94" s="45"/>
      <c r="K94" s="70"/>
    </row>
    <row r="95" spans="1:11" s="117" customFormat="1" ht="23.25" thickBot="1" x14ac:dyDescent="0.25">
      <c r="A95" s="340"/>
      <c r="B95" s="341"/>
      <c r="C95" s="339"/>
      <c r="D95" s="118" t="s">
        <v>59</v>
      </c>
      <c r="E95" s="119" t="s">
        <v>310</v>
      </c>
      <c r="F95" s="45">
        <v>10000</v>
      </c>
      <c r="G95" s="173">
        <v>0</v>
      </c>
      <c r="H95" s="45">
        <v>10000</v>
      </c>
      <c r="I95" s="45"/>
      <c r="J95" s="45"/>
      <c r="K95" s="70"/>
    </row>
    <row r="96" spans="1:11" s="117" customFormat="1" ht="23.25" thickBot="1" x14ac:dyDescent="0.25">
      <c r="A96" s="340"/>
      <c r="B96" s="341"/>
      <c r="C96" s="339"/>
      <c r="D96" s="118" t="s">
        <v>68</v>
      </c>
      <c r="E96" s="119" t="s">
        <v>311</v>
      </c>
      <c r="F96" s="45">
        <v>11000</v>
      </c>
      <c r="G96" s="173">
        <v>0</v>
      </c>
      <c r="H96" s="45">
        <v>11000</v>
      </c>
      <c r="I96" s="45"/>
      <c r="J96" s="45"/>
      <c r="K96" s="221"/>
    </row>
    <row r="97" spans="1:11" s="117" customFormat="1" ht="34.5" thickBot="1" x14ac:dyDescent="0.25">
      <c r="A97" s="340"/>
      <c r="B97" s="341"/>
      <c r="C97" s="339"/>
      <c r="D97" s="118" t="s">
        <v>70</v>
      </c>
      <c r="E97" s="119" t="s">
        <v>312</v>
      </c>
      <c r="F97" s="45">
        <v>140000</v>
      </c>
      <c r="G97" s="173">
        <v>0</v>
      </c>
      <c r="H97" s="45">
        <v>140000</v>
      </c>
      <c r="I97" s="45"/>
      <c r="J97" s="45"/>
      <c r="K97" s="70"/>
    </row>
    <row r="98" spans="1:11" s="117" customFormat="1" ht="23.25" thickBot="1" x14ac:dyDescent="0.25">
      <c r="A98" s="340"/>
      <c r="B98" s="341"/>
      <c r="C98" s="118"/>
      <c r="D98" s="118" t="s">
        <v>72</v>
      </c>
      <c r="E98" s="119" t="s">
        <v>313</v>
      </c>
      <c r="F98" s="173">
        <v>3100</v>
      </c>
      <c r="G98" s="173">
        <v>3100</v>
      </c>
      <c r="H98" s="45"/>
      <c r="I98" s="45"/>
      <c r="J98" s="120"/>
      <c r="K98" s="183"/>
    </row>
    <row r="99" spans="1:11" s="117" customFormat="1" ht="23.25" thickBot="1" x14ac:dyDescent="0.25">
      <c r="A99" s="340"/>
      <c r="B99" s="341"/>
      <c r="C99" s="118"/>
      <c r="D99" s="118" t="s">
        <v>74</v>
      </c>
      <c r="E99" s="119" t="s">
        <v>314</v>
      </c>
      <c r="F99" s="173">
        <v>1240</v>
      </c>
      <c r="G99" s="173">
        <v>1240</v>
      </c>
      <c r="H99" s="45"/>
      <c r="I99" s="45"/>
      <c r="J99" s="120"/>
      <c r="K99" s="183"/>
    </row>
    <row r="100" spans="1:11" s="117" customFormat="1" ht="57" thickBot="1" x14ac:dyDescent="0.25">
      <c r="A100" s="340"/>
      <c r="B100" s="341"/>
      <c r="C100" s="118" t="s">
        <v>315</v>
      </c>
      <c r="D100" s="118" t="s">
        <v>76</v>
      </c>
      <c r="E100" s="119" t="s">
        <v>316</v>
      </c>
      <c r="F100" s="45">
        <v>50000</v>
      </c>
      <c r="G100" s="173">
        <v>0</v>
      </c>
      <c r="H100" s="45">
        <v>50000</v>
      </c>
      <c r="I100" s="45"/>
      <c r="J100" s="45"/>
      <c r="K100" s="70"/>
    </row>
    <row r="101" spans="1:11" s="117" customFormat="1" ht="34.5" thickBot="1" x14ac:dyDescent="0.25">
      <c r="A101" s="340"/>
      <c r="B101" s="341"/>
      <c r="C101" s="339" t="s">
        <v>317</v>
      </c>
      <c r="D101" s="118" t="s">
        <v>262</v>
      </c>
      <c r="E101" s="119" t="s">
        <v>318</v>
      </c>
      <c r="F101" s="45">
        <v>6000</v>
      </c>
      <c r="G101" s="173">
        <v>0</v>
      </c>
      <c r="H101" s="45">
        <v>6000</v>
      </c>
      <c r="I101" s="45"/>
      <c r="J101" s="45"/>
      <c r="K101" s="70"/>
    </row>
    <row r="102" spans="1:11" s="117" customFormat="1" ht="23.25" thickBot="1" x14ac:dyDescent="0.25">
      <c r="A102" s="340"/>
      <c r="B102" s="341"/>
      <c r="C102" s="339"/>
      <c r="D102" s="118" t="s">
        <v>76</v>
      </c>
      <c r="E102" s="119" t="s">
        <v>319</v>
      </c>
      <c r="F102" s="45">
        <v>60000</v>
      </c>
      <c r="G102" s="173">
        <v>0</v>
      </c>
      <c r="H102" s="45">
        <v>60000</v>
      </c>
      <c r="I102" s="45"/>
      <c r="J102" s="45"/>
      <c r="K102" s="70"/>
    </row>
    <row r="103" spans="1:11" s="117" customFormat="1" ht="23.25" thickBot="1" x14ac:dyDescent="0.25">
      <c r="A103" s="340"/>
      <c r="B103" s="341"/>
      <c r="C103" s="118" t="s">
        <v>320</v>
      </c>
      <c r="D103" s="118" t="s">
        <v>80</v>
      </c>
      <c r="E103" s="119" t="s">
        <v>321</v>
      </c>
      <c r="F103" s="45">
        <v>100000</v>
      </c>
      <c r="G103" s="173">
        <v>0</v>
      </c>
      <c r="H103" s="45">
        <v>100000</v>
      </c>
      <c r="I103" s="45"/>
      <c r="J103" s="45"/>
      <c r="K103" s="131"/>
    </row>
    <row r="104" spans="1:11" s="117" customFormat="1" ht="12" thickBot="1" x14ac:dyDescent="0.25">
      <c r="A104" s="340"/>
      <c r="B104" s="341"/>
      <c r="C104" s="185"/>
      <c r="D104" s="48"/>
      <c r="E104" s="49" t="s">
        <v>92</v>
      </c>
      <c r="F104" s="77">
        <f>SUM(F93:F103)</f>
        <v>956340</v>
      </c>
      <c r="G104" s="77">
        <f>SUM(G93:G103)</f>
        <v>76340</v>
      </c>
      <c r="H104" s="77">
        <f>SUM(H93:H103)</f>
        <v>880000</v>
      </c>
      <c r="I104" s="78">
        <f>SUM(I93:I103)</f>
        <v>0</v>
      </c>
      <c r="J104" s="78">
        <f>SUM(J93:J103)</f>
        <v>0</v>
      </c>
      <c r="K104" s="181"/>
    </row>
    <row r="105" spans="1:11" s="117" customFormat="1" ht="78.75" x14ac:dyDescent="0.2">
      <c r="A105" s="171"/>
      <c r="B105" s="342" t="s">
        <v>179</v>
      </c>
      <c r="C105" s="251" t="s">
        <v>322</v>
      </c>
      <c r="D105" s="251" t="s">
        <v>50</v>
      </c>
      <c r="E105" s="119" t="s">
        <v>323</v>
      </c>
      <c r="F105" s="45">
        <v>93927.58</v>
      </c>
      <c r="G105" s="173">
        <v>93927.58</v>
      </c>
      <c r="H105" s="45">
        <v>0</v>
      </c>
      <c r="I105" s="71"/>
      <c r="J105" s="71"/>
      <c r="K105" s="71"/>
    </row>
    <row r="106" spans="1:11" s="117" customFormat="1" x14ac:dyDescent="0.2">
      <c r="A106" s="171"/>
      <c r="B106" s="342"/>
      <c r="C106" s="251"/>
      <c r="D106" s="251" t="s">
        <v>57</v>
      </c>
      <c r="E106" s="119" t="s">
        <v>324</v>
      </c>
      <c r="F106" s="45">
        <v>3886.57</v>
      </c>
      <c r="G106" s="173">
        <v>3886.57</v>
      </c>
      <c r="H106" s="45"/>
      <c r="I106" s="45"/>
      <c r="J106" s="203"/>
      <c r="K106" s="222"/>
    </row>
    <row r="107" spans="1:11" s="117" customFormat="1" ht="22.5" x14ac:dyDescent="0.2">
      <c r="A107" s="171"/>
      <c r="B107" s="342"/>
      <c r="C107" s="251"/>
      <c r="D107" s="251" t="s">
        <v>59</v>
      </c>
      <c r="E107" s="119" t="s">
        <v>325</v>
      </c>
      <c r="F107" s="45">
        <v>205813</v>
      </c>
      <c r="G107" s="173">
        <v>70000</v>
      </c>
      <c r="H107" s="45">
        <v>135813</v>
      </c>
      <c r="I107" s="45"/>
      <c r="J107" s="203"/>
      <c r="K107" s="222"/>
    </row>
    <row r="108" spans="1:11" s="117" customFormat="1" ht="22.5" x14ac:dyDescent="0.2">
      <c r="A108" s="171"/>
      <c r="B108" s="342"/>
      <c r="C108" s="251"/>
      <c r="D108" s="251" t="s">
        <v>68</v>
      </c>
      <c r="E108" s="119" t="s">
        <v>326</v>
      </c>
      <c r="F108" s="45">
        <v>13431.93</v>
      </c>
      <c r="G108" s="173">
        <v>13431.93</v>
      </c>
      <c r="H108" s="45"/>
      <c r="I108" s="45"/>
      <c r="J108" s="203"/>
      <c r="K108" s="222"/>
    </row>
    <row r="109" spans="1:11" s="117" customFormat="1" ht="45" x14ac:dyDescent="0.2">
      <c r="A109" s="171"/>
      <c r="B109" s="342"/>
      <c r="C109" s="251" t="s">
        <v>327</v>
      </c>
      <c r="D109" s="251" t="s">
        <v>70</v>
      </c>
      <c r="E109" s="119" t="s">
        <v>328</v>
      </c>
      <c r="F109" s="45">
        <v>180000</v>
      </c>
      <c r="G109" s="173">
        <v>0</v>
      </c>
      <c r="H109" s="45">
        <v>180000</v>
      </c>
      <c r="I109" s="175"/>
      <c r="J109" s="175"/>
      <c r="K109" s="70"/>
    </row>
    <row r="110" spans="1:11" s="117" customFormat="1" ht="33.75" x14ac:dyDescent="0.2">
      <c r="A110" s="171"/>
      <c r="B110" s="342"/>
      <c r="C110" s="251" t="s">
        <v>180</v>
      </c>
      <c r="D110" s="251" t="s">
        <v>72</v>
      </c>
      <c r="E110" s="119" t="s">
        <v>329</v>
      </c>
      <c r="F110" s="45">
        <v>160000</v>
      </c>
      <c r="G110" s="173">
        <v>0</v>
      </c>
      <c r="H110" s="45">
        <v>160000</v>
      </c>
      <c r="I110" s="45"/>
      <c r="J110" s="45"/>
      <c r="K110" s="70"/>
    </row>
    <row r="111" spans="1:11" s="117" customFormat="1" ht="22.5" x14ac:dyDescent="0.2">
      <c r="A111" s="171"/>
      <c r="B111" s="342"/>
      <c r="C111" s="251"/>
      <c r="D111" s="251" t="s">
        <v>74</v>
      </c>
      <c r="E111" s="119" t="s">
        <v>330</v>
      </c>
      <c r="F111" s="45">
        <v>20356</v>
      </c>
      <c r="G111" s="173">
        <v>0</v>
      </c>
      <c r="H111" s="45">
        <v>20356</v>
      </c>
      <c r="I111" s="174"/>
      <c r="J111" s="175"/>
      <c r="K111" s="131"/>
    </row>
    <row r="112" spans="1:11" s="117" customFormat="1" ht="33.75" x14ac:dyDescent="0.2">
      <c r="A112" s="171"/>
      <c r="B112" s="342"/>
      <c r="C112" s="251"/>
      <c r="D112" s="251" t="s">
        <v>76</v>
      </c>
      <c r="E112" s="119" t="s">
        <v>331</v>
      </c>
      <c r="F112" s="45">
        <v>12000</v>
      </c>
      <c r="G112" s="173">
        <v>0</v>
      </c>
      <c r="H112" s="45">
        <v>12000</v>
      </c>
      <c r="I112" s="174"/>
      <c r="J112" s="175"/>
      <c r="K112" s="134"/>
    </row>
    <row r="113" spans="1:11" s="117" customFormat="1" ht="22.5" x14ac:dyDescent="0.2">
      <c r="A113" s="171"/>
      <c r="B113" s="342"/>
      <c r="C113" s="251"/>
      <c r="D113" s="251" t="s">
        <v>262</v>
      </c>
      <c r="E113" s="119" t="s">
        <v>332</v>
      </c>
      <c r="F113" s="45">
        <v>250000</v>
      </c>
      <c r="G113" s="173">
        <v>0</v>
      </c>
      <c r="H113" s="45">
        <v>250000</v>
      </c>
      <c r="I113" s="174"/>
      <c r="J113" s="262"/>
      <c r="K113" s="264"/>
    </row>
    <row r="114" spans="1:11" s="117" customFormat="1" ht="22.5" x14ac:dyDescent="0.2">
      <c r="A114" s="171"/>
      <c r="B114" s="342"/>
      <c r="C114" s="251"/>
      <c r="D114" s="251" t="s">
        <v>80</v>
      </c>
      <c r="E114" s="119" t="s">
        <v>333</v>
      </c>
      <c r="F114" s="45">
        <v>20000</v>
      </c>
      <c r="G114" s="173">
        <v>0</v>
      </c>
      <c r="H114" s="45"/>
      <c r="I114" s="210">
        <v>20000</v>
      </c>
      <c r="J114" s="175"/>
      <c r="K114" s="263"/>
    </row>
    <row r="115" spans="1:11" s="117" customFormat="1" ht="22.5" x14ac:dyDescent="0.2">
      <c r="A115" s="171">
        <v>1</v>
      </c>
      <c r="B115" s="342"/>
      <c r="C115" s="251"/>
      <c r="D115" s="251" t="s">
        <v>83</v>
      </c>
      <c r="E115" s="119" t="s">
        <v>334</v>
      </c>
      <c r="F115" s="45">
        <v>9000</v>
      </c>
      <c r="G115" s="173">
        <v>0</v>
      </c>
      <c r="H115" s="45"/>
      <c r="I115" s="45">
        <v>9000</v>
      </c>
      <c r="J115" s="175"/>
      <c r="K115" s="131"/>
    </row>
    <row r="116" spans="1:11" s="117" customFormat="1" ht="22.5" x14ac:dyDescent="0.2">
      <c r="A116" s="171"/>
      <c r="B116" s="342"/>
      <c r="C116" s="251"/>
      <c r="D116" s="251" t="s">
        <v>164</v>
      </c>
      <c r="E116" s="119" t="s">
        <v>335</v>
      </c>
      <c r="F116" s="45">
        <v>8000</v>
      </c>
      <c r="G116" s="173">
        <v>0</v>
      </c>
      <c r="H116" s="45">
        <v>8000</v>
      </c>
      <c r="I116" s="45"/>
      <c r="J116" s="175"/>
      <c r="K116" s="131"/>
    </row>
    <row r="117" spans="1:11" s="117" customFormat="1" x14ac:dyDescent="0.2">
      <c r="A117" s="171">
        <v>1</v>
      </c>
      <c r="B117" s="342"/>
      <c r="C117" s="251"/>
      <c r="D117" s="251" t="s">
        <v>166</v>
      </c>
      <c r="E117" s="119" t="s">
        <v>336</v>
      </c>
      <c r="F117" s="45">
        <v>90000</v>
      </c>
      <c r="G117" s="173">
        <v>0</v>
      </c>
      <c r="H117" s="45">
        <v>60000</v>
      </c>
      <c r="I117" s="45">
        <v>30000</v>
      </c>
      <c r="J117" s="175"/>
      <c r="K117" s="131"/>
    </row>
    <row r="118" spans="1:11" s="117" customFormat="1" ht="45" x14ac:dyDescent="0.2">
      <c r="A118" s="171">
        <v>1</v>
      </c>
      <c r="B118" s="342"/>
      <c r="C118" s="251"/>
      <c r="D118" s="251" t="s">
        <v>169</v>
      </c>
      <c r="E118" s="119" t="s">
        <v>337</v>
      </c>
      <c r="F118" s="45">
        <v>45000</v>
      </c>
      <c r="G118" s="173">
        <v>0</v>
      </c>
      <c r="H118" s="45">
        <v>45000</v>
      </c>
      <c r="I118" s="175"/>
      <c r="J118" s="175"/>
      <c r="K118" s="131"/>
    </row>
    <row r="119" spans="1:11" s="117" customFormat="1" ht="22.5" x14ac:dyDescent="0.2">
      <c r="A119" s="171">
        <v>1</v>
      </c>
      <c r="B119" s="342"/>
      <c r="C119" s="251"/>
      <c r="D119" s="251" t="s">
        <v>195</v>
      </c>
      <c r="E119" s="119" t="s">
        <v>338</v>
      </c>
      <c r="F119" s="45">
        <v>7000</v>
      </c>
      <c r="G119" s="173">
        <v>0</v>
      </c>
      <c r="H119" s="45">
        <v>7000</v>
      </c>
      <c r="I119" s="45"/>
      <c r="J119" s="175"/>
      <c r="K119" s="131"/>
    </row>
    <row r="120" spans="1:11" s="117" customFormat="1" x14ac:dyDescent="0.2">
      <c r="A120" s="171">
        <v>1</v>
      </c>
      <c r="B120" s="342"/>
      <c r="C120" s="251"/>
      <c r="D120" s="251" t="s">
        <v>197</v>
      </c>
      <c r="E120" s="119" t="s">
        <v>339</v>
      </c>
      <c r="F120" s="45">
        <v>6000</v>
      </c>
      <c r="G120" s="173">
        <v>0</v>
      </c>
      <c r="H120" s="45"/>
      <c r="I120" s="203">
        <v>6000</v>
      </c>
      <c r="J120" s="175"/>
      <c r="K120" s="131"/>
    </row>
    <row r="121" spans="1:11" s="117" customFormat="1" ht="22.5" x14ac:dyDescent="0.2">
      <c r="A121" s="171">
        <v>1</v>
      </c>
      <c r="B121" s="342"/>
      <c r="C121" s="251"/>
      <c r="D121" s="251" t="s">
        <v>199</v>
      </c>
      <c r="E121" s="119" t="s">
        <v>340</v>
      </c>
      <c r="F121" s="45">
        <v>12000</v>
      </c>
      <c r="G121" s="173">
        <v>0</v>
      </c>
      <c r="H121" s="45">
        <v>12000</v>
      </c>
      <c r="I121" s="209"/>
      <c r="J121" s="175"/>
      <c r="K121" s="131"/>
    </row>
    <row r="122" spans="1:11" s="117" customFormat="1" ht="22.5" x14ac:dyDescent="0.2">
      <c r="A122" s="171">
        <v>1</v>
      </c>
      <c r="B122" s="342"/>
      <c r="C122" s="251"/>
      <c r="D122" s="251" t="s">
        <v>229</v>
      </c>
      <c r="E122" s="119" t="s">
        <v>341</v>
      </c>
      <c r="F122" s="45">
        <v>32000</v>
      </c>
      <c r="G122" s="173">
        <v>0</v>
      </c>
      <c r="H122" s="45">
        <v>32000</v>
      </c>
      <c r="I122" s="209"/>
      <c r="J122" s="175"/>
      <c r="K122" s="131"/>
    </row>
    <row r="123" spans="1:11" s="117" customFormat="1" x14ac:dyDescent="0.2">
      <c r="A123" s="171">
        <v>1</v>
      </c>
      <c r="B123" s="342"/>
      <c r="C123" s="251"/>
      <c r="D123" s="251" t="s">
        <v>232</v>
      </c>
      <c r="E123" s="119" t="s">
        <v>342</v>
      </c>
      <c r="F123" s="45">
        <v>18000</v>
      </c>
      <c r="G123" s="173">
        <v>0</v>
      </c>
      <c r="H123" s="45">
        <v>18000</v>
      </c>
      <c r="I123" s="193"/>
      <c r="J123" s="175"/>
      <c r="K123" s="131"/>
    </row>
    <row r="124" spans="1:11" s="117" customFormat="1" ht="22.5" x14ac:dyDescent="0.2">
      <c r="A124" s="171"/>
      <c r="B124" s="342"/>
      <c r="C124" s="251"/>
      <c r="D124" s="251" t="s">
        <v>276</v>
      </c>
      <c r="E124" s="119" t="s">
        <v>343</v>
      </c>
      <c r="F124" s="45">
        <v>10000</v>
      </c>
      <c r="G124" s="173">
        <v>0</v>
      </c>
      <c r="H124" s="45">
        <v>10000</v>
      </c>
      <c r="I124" s="175"/>
      <c r="J124" s="175"/>
      <c r="K124" s="131"/>
    </row>
    <row r="125" spans="1:11" s="117" customFormat="1" ht="22.5" x14ac:dyDescent="0.2">
      <c r="A125" s="171">
        <v>1</v>
      </c>
      <c r="B125" s="342"/>
      <c r="C125" s="251" t="s">
        <v>344</v>
      </c>
      <c r="D125" s="251" t="s">
        <v>278</v>
      </c>
      <c r="E125" s="119" t="s">
        <v>345</v>
      </c>
      <c r="F125" s="45">
        <v>10000</v>
      </c>
      <c r="G125" s="173">
        <v>0</v>
      </c>
      <c r="H125" s="45">
        <v>10000</v>
      </c>
      <c r="I125" s="174"/>
      <c r="J125" s="175"/>
      <c r="K125" s="131"/>
    </row>
    <row r="126" spans="1:11" s="117" customFormat="1" ht="33.75" x14ac:dyDescent="0.2">
      <c r="A126" s="171">
        <v>1</v>
      </c>
      <c r="B126" s="342"/>
      <c r="C126" s="251" t="s">
        <v>346</v>
      </c>
      <c r="D126" s="251" t="s">
        <v>152</v>
      </c>
      <c r="E126" s="119" t="s">
        <v>347</v>
      </c>
      <c r="F126" s="45">
        <v>18000</v>
      </c>
      <c r="G126" s="173">
        <v>0</v>
      </c>
      <c r="H126" s="45">
        <v>18000</v>
      </c>
      <c r="I126" s="174"/>
      <c r="J126" s="175"/>
      <c r="K126" s="131"/>
    </row>
    <row r="127" spans="1:11" s="117" customFormat="1" ht="22.5" x14ac:dyDescent="0.2">
      <c r="A127" s="171"/>
      <c r="B127" s="342"/>
      <c r="C127" s="251"/>
      <c r="D127" s="251" t="s">
        <v>348</v>
      </c>
      <c r="E127" s="119" t="s">
        <v>349</v>
      </c>
      <c r="F127" s="45">
        <v>90000</v>
      </c>
      <c r="G127" s="173">
        <v>0</v>
      </c>
      <c r="H127" s="45">
        <v>90000</v>
      </c>
      <c r="I127" s="174"/>
      <c r="J127" s="175"/>
      <c r="K127" s="131"/>
    </row>
    <row r="128" spans="1:11" s="117" customFormat="1" ht="22.5" x14ac:dyDescent="0.2">
      <c r="A128" s="171"/>
      <c r="B128" s="342"/>
      <c r="C128" s="251"/>
      <c r="D128" s="251" t="s">
        <v>350</v>
      </c>
      <c r="E128" s="119" t="s">
        <v>351</v>
      </c>
      <c r="F128" s="45">
        <v>10000</v>
      </c>
      <c r="G128" s="173">
        <v>0</v>
      </c>
      <c r="H128" s="45">
        <v>10000</v>
      </c>
      <c r="I128" s="223"/>
      <c r="J128" s="175"/>
      <c r="K128" s="131"/>
    </row>
    <row r="129" spans="1:11" s="117" customFormat="1" ht="22.5" x14ac:dyDescent="0.2">
      <c r="A129" s="171">
        <v>1</v>
      </c>
      <c r="B129" s="342"/>
      <c r="C129" s="251"/>
      <c r="D129" s="251" t="s">
        <v>352</v>
      </c>
      <c r="E129" s="119" t="s">
        <v>353</v>
      </c>
      <c r="F129" s="45">
        <v>67000</v>
      </c>
      <c r="G129" s="173">
        <v>0</v>
      </c>
      <c r="H129" s="45">
        <v>67000</v>
      </c>
      <c r="I129" s="193"/>
      <c r="J129" s="175"/>
      <c r="K129" s="131"/>
    </row>
    <row r="130" spans="1:11" s="117" customFormat="1" ht="24" x14ac:dyDescent="0.2">
      <c r="A130" s="171">
        <v>1</v>
      </c>
      <c r="B130" s="224" t="s">
        <v>354</v>
      </c>
      <c r="C130" s="251" t="s">
        <v>355</v>
      </c>
      <c r="D130" s="251" t="s">
        <v>356</v>
      </c>
      <c r="E130" s="119" t="s">
        <v>357</v>
      </c>
      <c r="F130" s="45">
        <v>130000</v>
      </c>
      <c r="G130" s="173">
        <v>0</v>
      </c>
      <c r="H130" s="45">
        <v>130000</v>
      </c>
      <c r="I130" s="175"/>
      <c r="J130" s="175"/>
      <c r="K130" s="131"/>
    </row>
    <row r="131" spans="1:11" s="117" customFormat="1" ht="12.75" thickBot="1" x14ac:dyDescent="0.25">
      <c r="A131" s="199"/>
      <c r="B131" s="225"/>
      <c r="C131" s="200"/>
      <c r="D131" s="48"/>
      <c r="E131" s="49" t="s">
        <v>99</v>
      </c>
      <c r="F131" s="78">
        <f>SUM(F105:F130)</f>
        <v>1521415.08</v>
      </c>
      <c r="G131" s="78">
        <f>SUM(G105:G130)</f>
        <v>181246.08000000002</v>
      </c>
      <c r="H131" s="78">
        <f>SUM(H105:H130)</f>
        <v>1275169</v>
      </c>
      <c r="I131" s="78">
        <f>SUM(I105:I130)</f>
        <v>65000</v>
      </c>
      <c r="J131" s="78">
        <f>SUM(J105:J130)</f>
        <v>0</v>
      </c>
      <c r="K131" s="226"/>
    </row>
    <row r="132" spans="1:11" s="117" customFormat="1" ht="22.5" x14ac:dyDescent="0.2">
      <c r="A132" s="171">
        <v>1</v>
      </c>
      <c r="B132" s="338" t="s">
        <v>100</v>
      </c>
      <c r="C132" s="339" t="s">
        <v>358</v>
      </c>
      <c r="D132" s="118" t="s">
        <v>50</v>
      </c>
      <c r="E132" s="119" t="s">
        <v>359</v>
      </c>
      <c r="F132" s="45">
        <v>22603.23</v>
      </c>
      <c r="G132" s="173">
        <v>0</v>
      </c>
      <c r="H132" s="45">
        <v>22603.23</v>
      </c>
      <c r="I132" s="174"/>
      <c r="J132" s="175"/>
      <c r="K132" s="227"/>
    </row>
    <row r="133" spans="1:11" s="117" customFormat="1" ht="33.75" x14ac:dyDescent="0.2">
      <c r="A133" s="171"/>
      <c r="B133" s="338"/>
      <c r="C133" s="339"/>
      <c r="D133" s="118" t="s">
        <v>57</v>
      </c>
      <c r="E133" s="119" t="s">
        <v>360</v>
      </c>
      <c r="F133" s="45">
        <v>100000</v>
      </c>
      <c r="G133" s="173">
        <v>22603.23</v>
      </c>
      <c r="H133" s="45">
        <f>F133-G133</f>
        <v>77396.77</v>
      </c>
      <c r="I133" s="174"/>
      <c r="J133" s="175"/>
      <c r="K133" s="227"/>
    </row>
    <row r="134" spans="1:11" s="117" customFormat="1" ht="33.75" x14ac:dyDescent="0.2">
      <c r="A134" s="171"/>
      <c r="B134" s="338"/>
      <c r="C134" s="339" t="s">
        <v>361</v>
      </c>
      <c r="D134" s="118" t="s">
        <v>59</v>
      </c>
      <c r="E134" s="119" t="s">
        <v>362</v>
      </c>
      <c r="F134" s="45">
        <v>46173</v>
      </c>
      <c r="G134" s="173">
        <v>0</v>
      </c>
      <c r="H134" s="45">
        <v>46173</v>
      </c>
      <c r="I134" s="174"/>
      <c r="J134" s="175"/>
      <c r="K134" s="227"/>
    </row>
    <row r="135" spans="1:11" s="117" customFormat="1" ht="12.75" x14ac:dyDescent="0.2">
      <c r="A135" s="171">
        <v>1</v>
      </c>
      <c r="B135" s="338"/>
      <c r="C135" s="339"/>
      <c r="D135"/>
      <c r="E135"/>
      <c r="F135"/>
      <c r="G135"/>
      <c r="H135"/>
      <c r="I135"/>
      <c r="J135"/>
      <c r="K135"/>
    </row>
    <row r="136" spans="1:11" s="117" customFormat="1" ht="13.5" thickBot="1" x14ac:dyDescent="0.25">
      <c r="A136" s="171"/>
      <c r="B136" s="228"/>
      <c r="C136" s="229"/>
      <c r="D136" s="145"/>
      <c r="E136" s="49" t="s">
        <v>102</v>
      </c>
      <c r="F136" s="77">
        <f>SUM(F132:F135)</f>
        <v>168776.22999999998</v>
      </c>
      <c r="G136" s="78">
        <f>SUM(G132:G135)</f>
        <v>22603.23</v>
      </c>
      <c r="H136" s="78">
        <f>SUM(H132:H135)</f>
        <v>146173</v>
      </c>
      <c r="I136" s="78">
        <f>SUM(I132:I135)</f>
        <v>0</v>
      </c>
      <c r="J136" s="78">
        <f>SUM(J132:J135)</f>
        <v>0</v>
      </c>
      <c r="K136" s="181"/>
    </row>
    <row r="137" spans="1:11" s="117" customFormat="1" ht="60" x14ac:dyDescent="0.2">
      <c r="A137" s="171"/>
      <c r="B137" s="252" t="s">
        <v>363</v>
      </c>
      <c r="C137"/>
      <c r="D137" s="119"/>
      <c r="E137" s="45"/>
      <c r="F137" s="173">
        <v>145851.6</v>
      </c>
      <c r="G137" s="173">
        <f>17421.6+128430</f>
        <v>145851.6</v>
      </c>
      <c r="H137" s="116"/>
      <c r="I137" s="116"/>
      <c r="J137" s="116"/>
      <c r="K137" s="116"/>
    </row>
    <row r="138" spans="1:11" s="117" customFormat="1" ht="13.5" thickBot="1" x14ac:dyDescent="0.25">
      <c r="A138" s="177"/>
      <c r="B138" s="177"/>
      <c r="C138" s="230"/>
      <c r="D138"/>
      <c r="E138" s="184"/>
      <c r="F138"/>
      <c r="G138" s="173"/>
      <c r="H138"/>
      <c r="I138"/>
      <c r="J138"/>
      <c r="K138"/>
    </row>
    <row r="139" spans="1:11" s="117" customFormat="1" ht="12" thickBot="1" x14ac:dyDescent="0.25">
      <c r="A139" s="177"/>
      <c r="B139" s="177"/>
      <c r="C139" s="230"/>
      <c r="D139" s="145"/>
      <c r="E139" s="49" t="s">
        <v>364</v>
      </c>
      <c r="F139" s="77">
        <f>SUM(F137:F137)</f>
        <v>145851.6</v>
      </c>
      <c r="G139" s="78">
        <f>SUM(G137:G137)</f>
        <v>145851.6</v>
      </c>
      <c r="H139" s="78">
        <f>F139-G139</f>
        <v>0</v>
      </c>
      <c r="I139" s="78"/>
      <c r="J139" s="78"/>
      <c r="K139" s="181"/>
    </row>
    <row r="140" spans="1:11" x14ac:dyDescent="0.2">
      <c r="D140" s="231"/>
      <c r="K140" s="232"/>
    </row>
    <row r="141" spans="1:11" ht="12.75" thickBot="1" x14ac:dyDescent="0.25">
      <c r="A141" s="104"/>
      <c r="B141" s="162"/>
      <c r="C141" s="163"/>
      <c r="D141" s="107"/>
      <c r="E141" s="108" t="s">
        <v>103</v>
      </c>
      <c r="F141" s="109">
        <f>F8+F28+F45+F71+F92+F104+F131+F136+F139</f>
        <v>9429928.4700000007</v>
      </c>
      <c r="G141" s="109">
        <f>G8+G28+G45+G71+G92+G104+G131+G136+G139</f>
        <v>1129253.77</v>
      </c>
      <c r="H141" s="109">
        <f>H8+H28+H45+H71+H92+H104+H131+H136+H139</f>
        <v>7225674.7000000002</v>
      </c>
      <c r="I141" s="109">
        <f>I8+I28+I45+I71+I92+I104+I131+I136+I139</f>
        <v>1075000</v>
      </c>
      <c r="J141" s="109">
        <f>J8+J28+J45+J71+J92+J104+J131+J136+J139</f>
        <v>0</v>
      </c>
      <c r="K141" s="233"/>
    </row>
    <row r="142" spans="1:11" x14ac:dyDescent="0.2">
      <c r="K142" s="234"/>
    </row>
  </sheetData>
  <sheetProtection selectLockedCells="1" selectUnlockedCells="1"/>
  <mergeCells count="31">
    <mergeCell ref="F5:F6"/>
    <mergeCell ref="G5:J5"/>
    <mergeCell ref="A2:K2"/>
    <mergeCell ref="A4:A6"/>
    <mergeCell ref="B4:B6"/>
    <mergeCell ref="C4:C6"/>
    <mergeCell ref="D4:E4"/>
    <mergeCell ref="F4:J4"/>
    <mergeCell ref="K4:K6"/>
    <mergeCell ref="B46:B67"/>
    <mergeCell ref="C52:C66"/>
    <mergeCell ref="B68:B69"/>
    <mergeCell ref="D5:D6"/>
    <mergeCell ref="E5:E6"/>
    <mergeCell ref="A9:A28"/>
    <mergeCell ref="B9:B28"/>
    <mergeCell ref="C9:C23"/>
    <mergeCell ref="B30:B45"/>
    <mergeCell ref="C30:C40"/>
    <mergeCell ref="A31:A43"/>
    <mergeCell ref="B132:B135"/>
    <mergeCell ref="C132:C133"/>
    <mergeCell ref="C134:C135"/>
    <mergeCell ref="A72:A92"/>
    <mergeCell ref="B72:B92"/>
    <mergeCell ref="C72:C88"/>
    <mergeCell ref="A93:A104"/>
    <mergeCell ref="B93:B104"/>
    <mergeCell ref="C93:C97"/>
    <mergeCell ref="C101:C102"/>
    <mergeCell ref="B105:B129"/>
  </mergeCells>
  <printOptions horizontalCentered="1" gridLines="1"/>
  <pageMargins left="0.16527777777777777" right="0.16527777777777777" top="0.16527777777777777" bottom="0.43333333333333335" header="0.51180555555555551" footer="0.31527777777777777"/>
  <pageSetup paperSize="8" scale="80" firstPageNumber="0" orientation="landscape" horizontalDpi="300" verticalDpi="300"/>
  <headerFooter alignWithMargins="0">
    <oddFooter>&amp;R&amp;"Calibri,Standard"&amp;11&amp;P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L29"/>
  <sheetViews>
    <sheetView topLeftCell="A16" workbookViewId="0">
      <selection activeCell="F30" sqref="F30"/>
    </sheetView>
  </sheetViews>
  <sheetFormatPr defaultRowHeight="12.75" x14ac:dyDescent="0.2"/>
  <cols>
    <col min="1" max="1" width="11.42578125" bestFit="1" customWidth="1"/>
    <col min="2" max="2" width="45.85546875" customWidth="1"/>
    <col min="3" max="3" width="13.85546875" customWidth="1"/>
    <col min="4" max="4" width="13.7109375" customWidth="1"/>
    <col min="5" max="5" width="11.5703125" bestFit="1" customWidth="1"/>
    <col min="6" max="6" width="11" customWidth="1"/>
    <col min="8" max="8" width="15.85546875" bestFit="1" customWidth="1"/>
  </cols>
  <sheetData>
    <row r="1" spans="1:12" ht="15.75" x14ac:dyDescent="0.2">
      <c r="A1" s="337" t="s">
        <v>382</v>
      </c>
      <c r="B1" s="337"/>
      <c r="C1" s="337"/>
      <c r="D1" s="337"/>
      <c r="E1" s="337"/>
      <c r="F1" s="337"/>
      <c r="G1" s="337"/>
      <c r="H1" s="337"/>
    </row>
    <row r="2" spans="1:12" ht="15.75" x14ac:dyDescent="0.2">
      <c r="A2" s="170"/>
      <c r="B2" s="31"/>
      <c r="C2" s="31"/>
      <c r="D2" s="31"/>
      <c r="E2" s="31"/>
      <c r="F2" s="31"/>
      <c r="G2" s="31"/>
      <c r="H2" s="169"/>
    </row>
    <row r="3" spans="1:12" x14ac:dyDescent="0.2">
      <c r="A3" s="330" t="s">
        <v>37</v>
      </c>
      <c r="B3" s="330" t="s">
        <v>38</v>
      </c>
      <c r="C3" s="330" t="s">
        <v>41</v>
      </c>
      <c r="D3" s="330"/>
      <c r="E3" s="330"/>
      <c r="F3" s="330"/>
      <c r="G3" s="330"/>
      <c r="H3" s="347" t="s">
        <v>42</v>
      </c>
    </row>
    <row r="4" spans="1:12" ht="12.75" customHeight="1" x14ac:dyDescent="0.2">
      <c r="A4" s="330"/>
      <c r="B4" s="330"/>
      <c r="C4" s="330" t="s">
        <v>105</v>
      </c>
      <c r="D4" s="330" t="s">
        <v>44</v>
      </c>
      <c r="E4" s="330"/>
      <c r="F4" s="330"/>
      <c r="G4" s="330"/>
      <c r="H4" s="347"/>
    </row>
    <row r="5" spans="1:12" ht="22.5" customHeight="1" x14ac:dyDescent="0.2">
      <c r="A5" s="330"/>
      <c r="B5" s="330"/>
      <c r="C5" s="330"/>
      <c r="D5" s="250" t="s">
        <v>3</v>
      </c>
      <c r="E5" s="250" t="s">
        <v>4</v>
      </c>
      <c r="F5" s="250" t="s">
        <v>5</v>
      </c>
      <c r="G5" s="250" t="s">
        <v>47</v>
      </c>
      <c r="H5" s="347"/>
    </row>
    <row r="9" spans="1:12" ht="15" x14ac:dyDescent="0.25">
      <c r="A9" s="238" t="s">
        <v>48</v>
      </c>
      <c r="B9" s="241" t="s">
        <v>389</v>
      </c>
      <c r="C9" s="289">
        <v>30000</v>
      </c>
      <c r="D9" s="293">
        <v>30000</v>
      </c>
      <c r="E9" s="296"/>
      <c r="F9" s="238"/>
      <c r="G9" s="238"/>
      <c r="H9" s="238"/>
    </row>
    <row r="10" spans="1:12" ht="15" x14ac:dyDescent="0.25">
      <c r="A10" s="238" t="s">
        <v>48</v>
      </c>
      <c r="B10" s="241" t="s">
        <v>386</v>
      </c>
      <c r="C10" s="289">
        <v>90000</v>
      </c>
      <c r="D10" s="293">
        <v>90000</v>
      </c>
      <c r="E10" s="296"/>
      <c r="F10" s="238"/>
      <c r="G10" s="238"/>
      <c r="H10" s="238"/>
    </row>
    <row r="11" spans="1:12" s="240" customFormat="1" ht="27" x14ac:dyDescent="0.3">
      <c r="A11" s="238" t="s">
        <v>48</v>
      </c>
      <c r="B11" s="241" t="s">
        <v>376</v>
      </c>
      <c r="C11" s="237">
        <v>1052.25</v>
      </c>
      <c r="D11" s="294">
        <v>1052.25</v>
      </c>
      <c r="E11" s="296"/>
      <c r="F11" s="238"/>
      <c r="G11" s="238"/>
      <c r="H11" s="239" t="s">
        <v>375</v>
      </c>
    </row>
    <row r="12" spans="1:12" s="292" customFormat="1" ht="18.75" x14ac:dyDescent="0.3">
      <c r="A12" s="297"/>
      <c r="B12" s="298" t="s">
        <v>390</v>
      </c>
      <c r="C12" s="299">
        <f>SUM(C9:C11)</f>
        <v>121052.25</v>
      </c>
      <c r="D12" s="300">
        <f>SUM(D9:D11)</f>
        <v>121052.25</v>
      </c>
      <c r="E12" s="301"/>
      <c r="F12" s="297"/>
      <c r="G12" s="297"/>
      <c r="H12" s="302"/>
    </row>
    <row r="13" spans="1:12" ht="15" x14ac:dyDescent="0.25">
      <c r="A13" s="238" t="s">
        <v>383</v>
      </c>
      <c r="B13" s="241" t="s">
        <v>389</v>
      </c>
      <c r="C13" s="289">
        <v>30000</v>
      </c>
      <c r="D13" s="293">
        <v>30000</v>
      </c>
      <c r="E13" s="296"/>
      <c r="F13" s="238"/>
      <c r="G13" s="238"/>
      <c r="H13" s="238"/>
    </row>
    <row r="14" spans="1:12" ht="26.25" x14ac:dyDescent="0.25">
      <c r="A14" s="238" t="s">
        <v>383</v>
      </c>
      <c r="B14" s="241" t="s">
        <v>372</v>
      </c>
      <c r="C14" s="237">
        <v>2747.9</v>
      </c>
      <c r="D14" s="295">
        <v>2747.9</v>
      </c>
      <c r="E14" s="296"/>
      <c r="F14" s="238"/>
      <c r="G14" s="238"/>
      <c r="H14" s="241" t="s">
        <v>371</v>
      </c>
      <c r="I14" s="310"/>
    </row>
    <row r="15" spans="1:12" ht="26.25" x14ac:dyDescent="0.25">
      <c r="A15" s="238" t="s">
        <v>383</v>
      </c>
      <c r="B15" s="241" t="s">
        <v>368</v>
      </c>
      <c r="C15" s="237">
        <v>735.66</v>
      </c>
      <c r="D15" s="295">
        <v>735.66</v>
      </c>
      <c r="E15" s="296"/>
      <c r="F15" s="238"/>
      <c r="G15" s="238"/>
      <c r="H15" s="241" t="s">
        <v>367</v>
      </c>
      <c r="I15" s="310"/>
      <c r="L15">
        <f>1082-962-59</f>
        <v>61</v>
      </c>
    </row>
    <row r="16" spans="1:12" ht="15" x14ac:dyDescent="0.25">
      <c r="A16" s="238" t="s">
        <v>383</v>
      </c>
      <c r="B16" s="241" t="s">
        <v>385</v>
      </c>
      <c r="C16" s="289">
        <v>38000</v>
      </c>
      <c r="D16" s="293">
        <v>38000</v>
      </c>
      <c r="E16" s="296"/>
      <c r="F16" s="238"/>
      <c r="G16" s="238"/>
      <c r="H16" s="238"/>
      <c r="I16" s="310"/>
    </row>
    <row r="17" spans="1:9" ht="39" x14ac:dyDescent="0.25">
      <c r="A17" s="238" t="s">
        <v>383</v>
      </c>
      <c r="B17" s="241" t="s">
        <v>378</v>
      </c>
      <c r="C17" s="237">
        <v>14396</v>
      </c>
      <c r="D17" s="287">
        <v>14396</v>
      </c>
      <c r="E17" s="238"/>
      <c r="F17" s="238"/>
      <c r="G17" s="238"/>
      <c r="H17" s="239" t="s">
        <v>377</v>
      </c>
      <c r="I17" s="310"/>
    </row>
    <row r="18" spans="1:9" ht="15" x14ac:dyDescent="0.25">
      <c r="A18" s="238" t="s">
        <v>383</v>
      </c>
      <c r="B18" s="241" t="s">
        <v>388</v>
      </c>
      <c r="C18" s="289">
        <v>30000</v>
      </c>
      <c r="D18" s="293">
        <v>30000</v>
      </c>
      <c r="E18" s="296"/>
      <c r="F18" s="238"/>
      <c r="G18" s="238"/>
      <c r="H18" s="238"/>
      <c r="I18" s="310"/>
    </row>
    <row r="19" spans="1:9" ht="15" x14ac:dyDescent="0.25">
      <c r="A19" s="238" t="s">
        <v>383</v>
      </c>
      <c r="B19" s="241" t="s">
        <v>387</v>
      </c>
      <c r="C19" s="289">
        <v>100000</v>
      </c>
      <c r="D19" s="293">
        <v>100000</v>
      </c>
      <c r="E19" s="296"/>
      <c r="F19" s="238"/>
      <c r="G19" s="238"/>
      <c r="H19" s="238"/>
      <c r="I19" s="310"/>
    </row>
    <row r="20" spans="1:9" ht="15" x14ac:dyDescent="0.25">
      <c r="A20" s="238" t="s">
        <v>383</v>
      </c>
      <c r="B20" s="241" t="s">
        <v>384</v>
      </c>
      <c r="C20" s="289">
        <v>2000</v>
      </c>
      <c r="D20" s="293">
        <v>2000</v>
      </c>
      <c r="E20" s="296"/>
      <c r="F20" s="238"/>
      <c r="G20" s="238"/>
      <c r="H20" s="238"/>
      <c r="I20" s="310"/>
    </row>
    <row r="21" spans="1:9" ht="15" x14ac:dyDescent="0.25">
      <c r="A21" s="238" t="s">
        <v>383</v>
      </c>
      <c r="B21" s="241" t="s">
        <v>392</v>
      </c>
      <c r="C21" s="308">
        <v>600000</v>
      </c>
      <c r="D21" s="309">
        <v>600000</v>
      </c>
      <c r="E21" s="296"/>
      <c r="F21" s="238"/>
      <c r="G21" s="238"/>
      <c r="H21" s="238"/>
      <c r="I21" s="310"/>
    </row>
    <row r="22" spans="1:9" s="291" customFormat="1" ht="15" x14ac:dyDescent="0.25">
      <c r="A22" s="290"/>
      <c r="B22" s="298" t="s">
        <v>391</v>
      </c>
      <c r="C22" s="299">
        <f>SUM(C13:C21)</f>
        <v>817879.56</v>
      </c>
      <c r="D22" s="300">
        <f>SUM(D13:D21)</f>
        <v>817879.56</v>
      </c>
      <c r="E22" s="301"/>
      <c r="F22" s="297"/>
      <c r="G22" s="297"/>
      <c r="H22" s="297"/>
    </row>
    <row r="23" spans="1:9" ht="39" x14ac:dyDescent="0.25">
      <c r="A23" s="238" t="s">
        <v>62</v>
      </c>
      <c r="B23" s="241" t="s">
        <v>374</v>
      </c>
      <c r="C23" s="237">
        <v>4655.5200000000004</v>
      </c>
      <c r="D23" s="295">
        <v>4655.5200000000004</v>
      </c>
      <c r="E23" s="296"/>
      <c r="F23" s="238"/>
      <c r="G23" s="238"/>
      <c r="H23" s="239" t="s">
        <v>373</v>
      </c>
    </row>
    <row r="24" spans="1:9" ht="39" x14ac:dyDescent="0.25">
      <c r="A24" s="238" t="s">
        <v>62</v>
      </c>
      <c r="B24" s="241" t="s">
        <v>370</v>
      </c>
      <c r="C24" s="237">
        <v>19082.59</v>
      </c>
      <c r="D24" s="295">
        <v>19082.59</v>
      </c>
      <c r="E24" s="296"/>
      <c r="F24" s="238"/>
      <c r="G24" s="238"/>
      <c r="H24" s="241" t="s">
        <v>369</v>
      </c>
    </row>
    <row r="25" spans="1:9" ht="15" x14ac:dyDescent="0.25">
      <c r="A25" s="238"/>
      <c r="B25" s="298" t="s">
        <v>393</v>
      </c>
      <c r="C25" s="299">
        <f>SUM(C23:C24)</f>
        <v>23738.11</v>
      </c>
      <c r="D25" s="300">
        <f>SUM(D23:D24)</f>
        <v>23738.11</v>
      </c>
      <c r="E25" s="301"/>
      <c r="F25" s="303"/>
      <c r="G25" s="303"/>
      <c r="H25" s="304"/>
    </row>
    <row r="26" spans="1:9" s="291" customFormat="1" x14ac:dyDescent="0.2"/>
    <row r="27" spans="1:9" x14ac:dyDescent="0.2">
      <c r="B27" s="305" t="s">
        <v>394</v>
      </c>
      <c r="C27" s="306">
        <f>C12+C22+C25</f>
        <v>962669.92</v>
      </c>
      <c r="D27" s="306">
        <f>D12+D22+D25</f>
        <v>962669.92</v>
      </c>
      <c r="E27" s="306"/>
      <c r="F27" s="306"/>
      <c r="G27" s="306"/>
      <c r="H27" s="307"/>
    </row>
    <row r="28" spans="1:9" x14ac:dyDescent="0.2">
      <c r="C28" s="288"/>
      <c r="D28" s="288"/>
    </row>
    <row r="29" spans="1:9" x14ac:dyDescent="0.2">
      <c r="C29" s="236"/>
      <c r="D29" s="236"/>
    </row>
  </sheetData>
  <sortState ref="A9:K26">
    <sortCondition ref="A9:A26"/>
    <sortCondition ref="B9:B26"/>
  </sortState>
  <mergeCells count="7">
    <mergeCell ref="D4:G4"/>
    <mergeCell ref="A1:H1"/>
    <mergeCell ref="A3:A5"/>
    <mergeCell ref="B3:B5"/>
    <mergeCell ref="C3:G3"/>
    <mergeCell ref="H3:H5"/>
    <mergeCell ref="C4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20</vt:i4>
      </vt:variant>
    </vt:vector>
  </HeadingPairs>
  <TitlesOfParts>
    <vt:vector size="25" baseType="lpstr">
      <vt:lpstr>Piano investimenti sintetico</vt:lpstr>
      <vt:lpstr>DGR1_600</vt:lpstr>
      <vt:lpstr>sicurezza antincendio</vt:lpstr>
      <vt:lpstr>sicurezza strutture</vt:lpstr>
      <vt:lpstr>attrezzature</vt:lpstr>
      <vt:lpstr>'sicurezza strutture'!__xlnm._FilterDatabase</vt:lpstr>
      <vt:lpstr>__xlnm._FilterDatabase_1</vt:lpstr>
      <vt:lpstr>DGR1_600!__xlnm.Print_Area</vt:lpstr>
      <vt:lpstr>'Piano investimenti sintetico'!__xlnm.Print_Area</vt:lpstr>
      <vt:lpstr>'sicurezza antincendio'!__xlnm.Print_Area</vt:lpstr>
      <vt:lpstr>'sicurezza strutture'!__xlnm.Print_Area</vt:lpstr>
      <vt:lpstr>DGR1_600!__xlnm.Print_Titles</vt:lpstr>
      <vt:lpstr>'sicurezza antincendio'!__xlnm.Print_Titles</vt:lpstr>
      <vt:lpstr>'sicurezza strutture'!__xlnm.Print_Titles</vt:lpstr>
      <vt:lpstr>DGR1_600!Area_stampa</vt:lpstr>
      <vt:lpstr>'Piano investimenti sintetico'!Area_stampa</vt:lpstr>
      <vt:lpstr>'sicurezza antincendio'!Area_stampa</vt:lpstr>
      <vt:lpstr>'sicurezza strutture'!Area_stampa</vt:lpstr>
      <vt:lpstr>DGR1_600!Excel_BuiltIn_Print_Area</vt:lpstr>
      <vt:lpstr>'Piano investimenti sintetico'!Excel_BuiltIn_Print_Area</vt:lpstr>
      <vt:lpstr>'sicurezza antincendio'!Excel_BuiltIn_Print_Area</vt:lpstr>
      <vt:lpstr>'sicurezza strutture'!Excel_BuiltIn_Print_Area</vt:lpstr>
      <vt:lpstr>DGR1_600!Titoli_stampa</vt:lpstr>
      <vt:lpstr>'sicurezza antincendio'!Titoli_stampa</vt:lpstr>
      <vt:lpstr>'sicurezza strutture'!Titoli_stampa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 Giovanni</dc:creator>
  <cp:lastModifiedBy>farag</cp:lastModifiedBy>
  <cp:lastPrinted>2017-08-10T16:27:43Z</cp:lastPrinted>
  <dcterms:created xsi:type="dcterms:W3CDTF">2017-08-10T15:40:19Z</dcterms:created>
  <dcterms:modified xsi:type="dcterms:W3CDTF">2017-08-18T08:27:39Z</dcterms:modified>
</cp:coreProperties>
</file>